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_CDZ-CercleDuZero\24_cdz-ca-buro\statuts-RI\"/>
    </mc:Choice>
  </mc:AlternateContent>
  <workbookProtection workbookPassword="D415" lockStructure="1"/>
  <bookViews>
    <workbookView xWindow="0" yWindow="0" windowWidth="19770" windowHeight="12480" tabRatio="518"/>
  </bookViews>
  <sheets>
    <sheet name="Saisie" sheetId="3" r:id="rId1"/>
    <sheet name="Erreurs" sheetId="5" r:id="rId2"/>
    <sheet name="Exemple" sheetId="6" r:id="rId3"/>
    <sheet name="Constantes" sheetId="4" state="hidden" r:id="rId4"/>
  </sheets>
  <definedNames>
    <definedName name="cat">Constantes!$A$8:$A$10</definedName>
    <definedName name="com">Constantes!$F$8:$F$11</definedName>
    <definedName name="CV_IMP_01">#REF!</definedName>
    <definedName name="CV_IMP_02">#REF!</definedName>
    <definedName name="CV_PRK">Constantes!$B$1</definedName>
    <definedName name="dep">Constantes!$D$8:$D$12</definedName>
    <definedName name="div">Constantes!$E$8:$E$14</definedName>
    <definedName name="FAUX_VRAI" localSheetId="2">Exemple!$B$49</definedName>
    <definedName name="FAUX_VRAI" localSheetId="0">Saisie!$B$50</definedName>
    <definedName name="FAUX_VRAI">#REF!</definedName>
    <definedName name="MIK" localSheetId="2">Exemple!$E$37</definedName>
    <definedName name="MIK" localSheetId="0">Saisie!#REF!</definedName>
    <definedName name="MIK">#REF!</definedName>
    <definedName name="Nat.mission">Constantes!$H$8:$H$19</definedName>
    <definedName name="nature">Constantes!$G$8:$G$9</definedName>
    <definedName name="nbval_date" localSheetId="2">Exemple!$B$34</definedName>
    <definedName name="nbval_date" localSheetId="0">Saisie!$B$35</definedName>
    <definedName name="nbval_date">#REF!</definedName>
    <definedName name="PRE_NOM" localSheetId="2">Exemple!$H$3</definedName>
    <definedName name="PRE_NOM" localSheetId="0">Saisie!$H$3</definedName>
    <definedName name="PRE_NOM">#REF!</definedName>
    <definedName name="PRK_CV">#REF!</definedName>
    <definedName name="PRK_NdF">#REF!</definedName>
    <definedName name="PRK_NF">Constantes!$B$2</definedName>
    <definedName name="reg">Constantes!$B$8:$B$10</definedName>
    <definedName name="tran">Constantes!$C$8:$C$15</definedName>
    <definedName name="type_N_CV" localSheetId="2">Exemple!$H$10</definedName>
    <definedName name="type_N_CV">Saisie!$H$10</definedName>
    <definedName name="_xlnm.Print_Area" localSheetId="2">Exemple!$A$1:$O$53</definedName>
    <definedName name="_xlnm.Print_Area" localSheetId="0">Saisie!$A$1:$O$54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3" l="1"/>
  <c r="H15" i="3" l="1"/>
  <c r="D45" i="3"/>
  <c r="C45" i="3"/>
  <c r="O47" i="3"/>
  <c r="F45" i="3"/>
  <c r="D1" i="3"/>
  <c r="E38" i="3" l="1"/>
  <c r="E37" i="6"/>
  <c r="F30" i="6" s="1"/>
  <c r="M35" i="3"/>
  <c r="K35" i="3"/>
  <c r="I35" i="3"/>
  <c r="G35" i="3"/>
  <c r="E35" i="3"/>
  <c r="S32" i="3"/>
  <c r="S28" i="3"/>
  <c r="O46" i="6"/>
  <c r="G44" i="6"/>
  <c r="C44" i="6"/>
  <c r="N35" i="6"/>
  <c r="L35" i="6"/>
  <c r="J35" i="6"/>
  <c r="H35" i="6"/>
  <c r="E35" i="6"/>
  <c r="M34" i="6"/>
  <c r="K34" i="6"/>
  <c r="I34" i="6"/>
  <c r="G34" i="6"/>
  <c r="E34" i="6"/>
  <c r="B34" i="6"/>
  <c r="S33" i="6"/>
  <c r="R33" i="6"/>
  <c r="Q33" i="6"/>
  <c r="O33" i="6"/>
  <c r="S32" i="6"/>
  <c r="R32" i="6"/>
  <c r="Q32" i="6"/>
  <c r="O32" i="6"/>
  <c r="S31" i="6"/>
  <c r="R31" i="6"/>
  <c r="Q31" i="6"/>
  <c r="O31" i="6"/>
  <c r="S30" i="6"/>
  <c r="R30" i="6"/>
  <c r="Q30" i="6"/>
  <c r="O30" i="6"/>
  <c r="S29" i="6"/>
  <c r="R29" i="6"/>
  <c r="Q29" i="6"/>
  <c r="O29" i="6"/>
  <c r="S28" i="6"/>
  <c r="R28" i="6"/>
  <c r="Q28" i="6"/>
  <c r="O28" i="6"/>
  <c r="S27" i="6"/>
  <c r="R27" i="6"/>
  <c r="Q27" i="6"/>
  <c r="O27" i="6"/>
  <c r="S26" i="6"/>
  <c r="R26" i="6"/>
  <c r="Q26" i="6"/>
  <c r="O26" i="6"/>
  <c r="S25" i="6"/>
  <c r="R25" i="6"/>
  <c r="Q25" i="6"/>
  <c r="O25" i="6"/>
  <c r="S24" i="6"/>
  <c r="R24" i="6"/>
  <c r="Q24" i="6"/>
  <c r="O24" i="6"/>
  <c r="Q23" i="6"/>
  <c r="Q22" i="6"/>
  <c r="Q21" i="6"/>
  <c r="Q20" i="6"/>
  <c r="Q19" i="6"/>
  <c r="Q18" i="6"/>
  <c r="Q17" i="6"/>
  <c r="Q16" i="6"/>
  <c r="Q15" i="6"/>
  <c r="A15" i="6"/>
  <c r="A16" i="6" s="1"/>
  <c r="A17" i="6" s="1"/>
  <c r="A18" i="6" s="1"/>
  <c r="A19" i="6" s="1"/>
  <c r="A20" i="6" s="1"/>
  <c r="A21" i="6" s="1"/>
  <c r="A22" i="6" s="1"/>
  <c r="A23" i="6" s="1"/>
  <c r="A24" i="6" s="1"/>
  <c r="A25" i="6" s="1"/>
  <c r="A26" i="6" s="1"/>
  <c r="A27" i="6" s="1"/>
  <c r="A28" i="6" s="1"/>
  <c r="A29" i="6" s="1"/>
  <c r="A30" i="6" s="1"/>
  <c r="A31" i="6" s="1"/>
  <c r="A32" i="6" s="1"/>
  <c r="A33" i="6" s="1"/>
  <c r="Q14" i="6"/>
  <c r="S14" i="6"/>
  <c r="D1" i="6"/>
  <c r="Q34" i="3"/>
  <c r="Q33" i="3"/>
  <c r="Q32" i="3"/>
  <c r="Q31" i="3"/>
  <c r="Q30" i="3"/>
  <c r="Q29" i="3"/>
  <c r="Q28" i="3"/>
  <c r="Q27" i="3"/>
  <c r="Q26" i="3"/>
  <c r="Q25" i="3"/>
  <c r="Q24" i="3"/>
  <c r="Q23" i="3"/>
  <c r="Q22" i="3"/>
  <c r="Q21" i="3"/>
  <c r="Q20" i="3"/>
  <c r="Q19" i="3"/>
  <c r="Q18" i="3"/>
  <c r="Q17" i="3"/>
  <c r="Q16" i="3"/>
  <c r="Q15" i="3"/>
  <c r="O32" i="3"/>
  <c r="N36" i="3"/>
  <c r="L36" i="3"/>
  <c r="J36" i="3"/>
  <c r="H36" i="3"/>
  <c r="B35" i="3"/>
  <c r="A16" i="3"/>
  <c r="A17" i="3" s="1"/>
  <c r="A18" i="3" s="1"/>
  <c r="A19" i="3" s="1"/>
  <c r="A20" i="3" s="1"/>
  <c r="A21" i="3" s="1"/>
  <c r="A22" i="3" s="1"/>
  <c r="A23" i="3" s="1"/>
  <c r="A24" i="3" s="1"/>
  <c r="A25" i="3" s="1"/>
  <c r="A26" i="3" s="1"/>
  <c r="A27" i="3" s="1"/>
  <c r="A28" i="3" s="1"/>
  <c r="A29" i="3" s="1"/>
  <c r="A30" i="3" s="1"/>
  <c r="A31" i="3" s="1"/>
  <c r="A32" i="3" s="1"/>
  <c r="A33" i="3" s="1"/>
  <c r="A34" i="3" s="1"/>
  <c r="O28" i="3"/>
  <c r="R28" i="3"/>
  <c r="R32" i="3"/>
  <c r="O25" i="3"/>
  <c r="R26" i="3"/>
  <c r="O26" i="3"/>
  <c r="S31" i="3"/>
  <c r="O31" i="3"/>
  <c r="R31" i="3"/>
  <c r="R34" i="3"/>
  <c r="O34" i="3"/>
  <c r="S34" i="3"/>
  <c r="S26" i="3"/>
  <c r="S33" i="3"/>
  <c r="O33" i="3"/>
  <c r="R33" i="3"/>
  <c r="R30" i="3"/>
  <c r="S30" i="3"/>
  <c r="O30" i="3"/>
  <c r="O29" i="3"/>
  <c r="R29" i="3"/>
  <c r="S29" i="3"/>
  <c r="S27" i="3"/>
  <c r="O27" i="3"/>
  <c r="R27" i="3"/>
  <c r="R25" i="3"/>
  <c r="S25" i="3"/>
  <c r="F17" i="6" l="1"/>
  <c r="O17" i="6" s="1"/>
  <c r="F21" i="6"/>
  <c r="F25" i="6"/>
  <c r="F29" i="6"/>
  <c r="F33" i="6"/>
  <c r="F16" i="6"/>
  <c r="S16" i="6" s="1"/>
  <c r="F20" i="6"/>
  <c r="R20" i="6" s="1"/>
  <c r="F24" i="6"/>
  <c r="F28" i="6"/>
  <c r="F32" i="6"/>
  <c r="F15" i="6"/>
  <c r="S15" i="6" s="1"/>
  <c r="F19" i="6"/>
  <c r="S19" i="6" s="1"/>
  <c r="F23" i="6"/>
  <c r="F27" i="6"/>
  <c r="F31" i="6"/>
  <c r="F14" i="6"/>
  <c r="O14" i="6" s="1"/>
  <c r="F18" i="6"/>
  <c r="O18" i="6" s="1"/>
  <c r="F22" i="6"/>
  <c r="S22" i="6" s="1"/>
  <c r="F26" i="6"/>
  <c r="F21" i="3"/>
  <c r="F15" i="3"/>
  <c r="S15" i="3" s="1"/>
  <c r="R15" i="6"/>
  <c r="P15" i="6" s="1"/>
  <c r="P28" i="6"/>
  <c r="O34" i="6"/>
  <c r="F26" i="3"/>
  <c r="F27" i="3"/>
  <c r="F34" i="3"/>
  <c r="O16" i="6"/>
  <c r="O20" i="6"/>
  <c r="F28" i="3"/>
  <c r="F16" i="3"/>
  <c r="F29" i="3"/>
  <c r="F17" i="3"/>
  <c r="F22" i="3"/>
  <c r="F30" i="3"/>
  <c r="F18" i="3"/>
  <c r="F23" i="3"/>
  <c r="F31" i="3"/>
  <c r="F19" i="3"/>
  <c r="F24" i="3"/>
  <c r="F32" i="3"/>
  <c r="F20" i="3"/>
  <c r="F25" i="3"/>
  <c r="F33" i="3"/>
  <c r="P32" i="3"/>
  <c r="P33" i="6"/>
  <c r="P31" i="6"/>
  <c r="O35" i="3"/>
  <c r="R35" i="3" s="1"/>
  <c r="P27" i="6"/>
  <c r="P24" i="6"/>
  <c r="P32" i="6"/>
  <c r="P30" i="6"/>
  <c r="P29" i="6"/>
  <c r="P25" i="6"/>
  <c r="T27" i="3"/>
  <c r="P31" i="3"/>
  <c r="P26" i="6"/>
  <c r="T29" i="3"/>
  <c r="P30" i="3"/>
  <c r="T32" i="3"/>
  <c r="P27" i="3"/>
  <c r="P28" i="3"/>
  <c r="T30" i="3"/>
  <c r="P25" i="3"/>
  <c r="P34" i="3"/>
  <c r="T28" i="3"/>
  <c r="P29" i="3"/>
  <c r="T25" i="3"/>
  <c r="T26" i="3"/>
  <c r="T33" i="3"/>
  <c r="O21" i="6"/>
  <c r="R21" i="6"/>
  <c r="S21" i="6"/>
  <c r="P33" i="3"/>
  <c r="P26" i="3"/>
  <c r="T34" i="3"/>
  <c r="T31" i="3"/>
  <c r="R22" i="6"/>
  <c r="P22" i="6" s="1"/>
  <c r="R14" i="6" l="1"/>
  <c r="P14" i="6" s="1"/>
  <c r="S20" i="6"/>
  <c r="P20" i="6" s="1"/>
  <c r="O15" i="6"/>
  <c r="O19" i="6"/>
  <c r="R16" i="6"/>
  <c r="P16" i="6" s="1"/>
  <c r="R19" i="6"/>
  <c r="P19" i="6" s="1"/>
  <c r="O22" i="6"/>
  <c r="S18" i="6"/>
  <c r="R18" i="6"/>
  <c r="R17" i="6"/>
  <c r="P17" i="6" s="1"/>
  <c r="S17" i="6"/>
  <c r="R21" i="3"/>
  <c r="S21" i="3"/>
  <c r="O21" i="3"/>
  <c r="O24" i="3"/>
  <c r="R24" i="3"/>
  <c r="S24" i="3"/>
  <c r="S23" i="3"/>
  <c r="O23" i="3"/>
  <c r="R23" i="3"/>
  <c r="O17" i="3"/>
  <c r="S17" i="3"/>
  <c r="R17" i="3"/>
  <c r="S20" i="3"/>
  <c r="O20" i="3"/>
  <c r="R20" i="3"/>
  <c r="R22" i="3"/>
  <c r="S22" i="3"/>
  <c r="O22" i="3"/>
  <c r="S19" i="3"/>
  <c r="O19" i="3"/>
  <c r="R19" i="3"/>
  <c r="R16" i="3"/>
  <c r="S16" i="3"/>
  <c r="O16" i="3"/>
  <c r="O18" i="3"/>
  <c r="R18" i="3"/>
  <c r="S18" i="3"/>
  <c r="O15" i="3"/>
  <c r="R15" i="3"/>
  <c r="P21" i="6"/>
  <c r="F36" i="3"/>
  <c r="Q37" i="3" s="1"/>
  <c r="S23" i="6"/>
  <c r="R23" i="6"/>
  <c r="O23" i="6"/>
  <c r="O35" i="6" s="1"/>
  <c r="O45" i="6" s="1"/>
  <c r="F35" i="6"/>
  <c r="P18" i="6" l="1"/>
  <c r="T23" i="3"/>
  <c r="P23" i="3"/>
  <c r="T24" i="3"/>
  <c r="P24" i="3"/>
  <c r="P21" i="3"/>
  <c r="T21" i="3"/>
  <c r="P18" i="3"/>
  <c r="T18" i="3"/>
  <c r="P16" i="3"/>
  <c r="T16" i="3"/>
  <c r="T20" i="3"/>
  <c r="P20" i="3"/>
  <c r="P22" i="3"/>
  <c r="T22" i="3"/>
  <c r="T17" i="3"/>
  <c r="P17" i="3"/>
  <c r="T19" i="3"/>
  <c r="P19" i="3"/>
  <c r="O36" i="6"/>
  <c r="P15" i="3"/>
  <c r="T15" i="3"/>
  <c r="Q36" i="3"/>
  <c r="Q35" i="3" s="1"/>
  <c r="O36" i="3"/>
  <c r="O46" i="3" s="1"/>
  <c r="P23" i="6"/>
  <c r="T35" i="3" l="1"/>
  <c r="P35" i="3" s="1"/>
  <c r="O37" i="3" s="1"/>
</calcChain>
</file>

<file path=xl/comments1.xml><?xml version="1.0" encoding="utf-8"?>
<comments xmlns="http://schemas.openxmlformats.org/spreadsheetml/2006/main">
  <authors>
    <author>Daniel DENIS</author>
    <author>Bernard WALCH</author>
  </authors>
  <commentList>
    <comment ref="F7" authorId="0" shapeId="0">
      <text>
        <r>
          <rPr>
            <b/>
            <sz val="9"/>
            <color indexed="81"/>
            <rFont val="Tahoma"/>
            <family val="2"/>
          </rPr>
          <t>Pour un adhérent FFMF, indiquer le numéro d'adhérent tel que mentionné sur la carte fédérale.
Dans le cas d'une association amie (AFAN, AMFI, CDZ ou GEMME) indiquer le sigle de l'association.</t>
        </r>
      </text>
    </comment>
    <comment ref="F9" authorId="0" shapeId="0">
      <text>
        <r>
          <rPr>
            <b/>
            <sz val="9"/>
            <color indexed="81"/>
            <rFont val="Tahoma"/>
            <family val="2"/>
          </rPr>
          <t>Lors du premier remboursement par virement bancaire faire parvenir un RIB au trésorier.
Dans le cas d'un abandon de crénce, cette ligne est sans objet.</t>
        </r>
      </text>
    </comment>
    <comment ref="C13" authorId="1" shapeId="0">
      <text>
        <r>
          <rPr>
            <b/>
            <sz val="9"/>
            <color indexed="81"/>
            <rFont val="Tahoma"/>
            <family val="2"/>
          </rPr>
          <t>Choisir un type de mission dans la liste déroulante.
Si n'existe pas, utiliser la cellule vide pour donner une description.</t>
        </r>
      </text>
    </comment>
    <comment ref="G14" authorId="1" shapeId="0">
      <text>
        <r>
          <rPr>
            <b/>
            <sz val="9"/>
            <color indexed="81"/>
            <rFont val="Tahoma"/>
            <family val="2"/>
          </rPr>
          <t>Choisir la nature dans la liste déroulante
Si n'existe pas, utiliser la cellule vide pour donner une description.</t>
        </r>
      </text>
    </comment>
    <comment ref="I14" authorId="1" shapeId="0">
      <text>
        <r>
          <rPr>
            <b/>
            <sz val="9"/>
            <color indexed="81"/>
            <rFont val="Tahoma"/>
            <family val="2"/>
          </rPr>
          <t>Choisir la nature dans la liste déroulante
Si n'existe pas, utiliser la cellule vide pour donner une description.</t>
        </r>
      </text>
    </comment>
    <comment ref="K14" authorId="1" shapeId="0">
      <text>
        <r>
          <rPr>
            <b/>
            <sz val="9"/>
            <color indexed="81"/>
            <rFont val="Tahoma"/>
            <family val="2"/>
          </rPr>
          <t>Choisir la nature dans la liste déroulante
Si n'existe pas, utiliser la cellule vide pour donner une description.</t>
        </r>
      </text>
    </comment>
    <comment ref="M14" authorId="1" shapeId="0">
      <text>
        <r>
          <rPr>
            <b/>
            <sz val="9"/>
            <color indexed="81"/>
            <rFont val="Tahoma"/>
            <family val="2"/>
          </rPr>
          <t>Choisir la nature dans la liste déroulante
Si n'existe pas, utiliser la cellule vide pour donner une description.</t>
        </r>
      </text>
    </comment>
    <comment ref="D38" authorId="1" shapeId="0">
      <text>
        <r>
          <rPr>
            <b/>
            <sz val="9"/>
            <color indexed="81"/>
            <rFont val="Tahoma"/>
            <family val="2"/>
          </rPr>
          <t>Bernard WALCH:</t>
        </r>
        <r>
          <rPr>
            <sz val="9"/>
            <color indexed="81"/>
            <rFont val="Tahoma"/>
            <family val="2"/>
          </rPr>
          <t xml:space="preserve">
</t>
        </r>
        <r>
          <rPr>
            <b/>
            <sz val="9"/>
            <color indexed="81"/>
            <rFont val="Tahoma"/>
            <family val="2"/>
          </rPr>
          <t>Le montant de l'indemnité kilométrique est fonction du type de remboursement. Note de frais ou note de frais avec abadon de créance</t>
        </r>
      </text>
    </comment>
    <comment ref="C40" authorId="1" shapeId="0">
      <text>
        <r>
          <rPr>
            <sz val="9"/>
            <color indexed="81"/>
            <rFont val="Tahoma"/>
            <family val="2"/>
          </rPr>
          <t>En toutes lettres</t>
        </r>
      </text>
    </comment>
  </commentList>
</comments>
</file>

<file path=xl/comments2.xml><?xml version="1.0" encoding="utf-8"?>
<comments xmlns="http://schemas.openxmlformats.org/spreadsheetml/2006/main">
  <authors>
    <author>Daniel DENIS</author>
    <author>Bernard WALCH</author>
  </authors>
  <commentList>
    <comment ref="F7" authorId="0" shapeId="0">
      <text>
        <r>
          <rPr>
            <b/>
            <sz val="9"/>
            <color indexed="81"/>
            <rFont val="Tahoma"/>
            <family val="2"/>
          </rPr>
          <t>Pour un adhérent FFMF, indiquer le numéro d'adhérent tel que mentionné sur la carte fédérale.
Dans le cas d'une association amie (AFAN, AMFI, CDZ ou GEMME) indiquer le sigle de l'association.</t>
        </r>
      </text>
    </comment>
    <comment ref="F8" authorId="0" shapeId="0">
      <text>
        <r>
          <rPr>
            <b/>
            <sz val="9"/>
            <color indexed="81"/>
            <rFont val="Tahoma"/>
            <family val="2"/>
          </rPr>
          <t>Suivant votre qualité, indiquez :
- Membre du CA
- DF
- Adhérent</t>
        </r>
        <r>
          <rPr>
            <sz val="9"/>
            <color indexed="81"/>
            <rFont val="Tahoma"/>
            <family val="2"/>
          </rPr>
          <t xml:space="preserve">
</t>
        </r>
      </text>
    </comment>
    <comment ref="F9" authorId="0" shapeId="0">
      <text>
        <r>
          <rPr>
            <b/>
            <sz val="9"/>
            <color indexed="81"/>
            <rFont val="Tahoma"/>
            <family val="2"/>
          </rPr>
          <t>Lors du premier remboursement par virement bancaire faire parvenir un RIB au trésorier.
Dans le cas d'un abandon de crénce, cette ligne est sans objet.</t>
        </r>
      </text>
    </comment>
    <comment ref="C12" authorId="1" shapeId="0">
      <text>
        <r>
          <rPr>
            <b/>
            <sz val="9"/>
            <color indexed="81"/>
            <rFont val="Tahoma"/>
            <family val="2"/>
          </rPr>
          <t>Choisir un type de mission dans la liste déroulante.
Si n'existe pas, utiliser la cellule vide pour donner une description.</t>
        </r>
      </text>
    </comment>
    <comment ref="G13" authorId="1" shapeId="0">
      <text>
        <r>
          <rPr>
            <b/>
            <sz val="9"/>
            <color indexed="81"/>
            <rFont val="Tahoma"/>
            <family val="2"/>
          </rPr>
          <t>Choisir la nature dans la liste déroulante
Si n'existe pas, utiliser la cellule vide pour donner une description.</t>
        </r>
      </text>
    </comment>
    <comment ref="I13" authorId="1" shapeId="0">
      <text>
        <r>
          <rPr>
            <b/>
            <sz val="9"/>
            <color indexed="81"/>
            <rFont val="Tahoma"/>
            <family val="2"/>
          </rPr>
          <t>Choisir la nature dans la liste déroulante
Si n'existe pas, utiliser la cellule vide pour donner une description.</t>
        </r>
      </text>
    </comment>
    <comment ref="K13" authorId="1" shapeId="0">
      <text>
        <r>
          <rPr>
            <b/>
            <sz val="9"/>
            <color indexed="81"/>
            <rFont val="Tahoma"/>
            <family val="2"/>
          </rPr>
          <t>Choisir la nature dans la liste déroulante
Si n'existe pas, utiliser la cellule vide pour donner une description.</t>
        </r>
      </text>
    </comment>
    <comment ref="M13" authorId="1" shapeId="0">
      <text>
        <r>
          <rPr>
            <b/>
            <sz val="9"/>
            <color indexed="81"/>
            <rFont val="Tahoma"/>
            <family val="2"/>
          </rPr>
          <t>Choisir la nature dans la liste déroulante
Si n'existe pas, utiliser la cellule vide pour donner une description.</t>
        </r>
      </text>
    </comment>
    <comment ref="D37" authorId="1" shapeId="0">
      <text>
        <r>
          <rPr>
            <b/>
            <sz val="9"/>
            <color indexed="81"/>
            <rFont val="Tahoma"/>
            <family val="2"/>
          </rPr>
          <t>Bernard WALCH:</t>
        </r>
        <r>
          <rPr>
            <sz val="9"/>
            <color indexed="81"/>
            <rFont val="Tahoma"/>
            <family val="2"/>
          </rPr>
          <t xml:space="preserve">
</t>
        </r>
        <r>
          <rPr>
            <b/>
            <sz val="9"/>
            <color indexed="81"/>
            <rFont val="Tahoma"/>
            <family val="2"/>
          </rPr>
          <t>Le montant de l'indemnité kilométrique est fonction du type de remboursement. Note de frais ou note de frais avec abadon de créance</t>
        </r>
      </text>
    </comment>
    <comment ref="C39" authorId="1" shapeId="0">
      <text>
        <r>
          <rPr>
            <sz val="9"/>
            <color indexed="81"/>
            <rFont val="Tahoma"/>
            <family val="2"/>
          </rPr>
          <t>En toutes lettres</t>
        </r>
      </text>
    </comment>
  </commentList>
</comments>
</file>

<file path=xl/sharedStrings.xml><?xml version="1.0" encoding="utf-8"?>
<sst xmlns="http://schemas.openxmlformats.org/spreadsheetml/2006/main" count="223" uniqueCount="142">
  <si>
    <t>Date</t>
  </si>
  <si>
    <t>Frais de déplacement</t>
  </si>
  <si>
    <t>Kilométrage</t>
  </si>
  <si>
    <t>Montant</t>
  </si>
  <si>
    <t>TOTAUX :</t>
  </si>
  <si>
    <t>5, rue Ledru Rollin</t>
  </si>
  <si>
    <t>59210 - COUDEKERQUE-BRANCHE</t>
  </si>
  <si>
    <t>Bénéficiare :</t>
  </si>
  <si>
    <t>Adresse</t>
  </si>
  <si>
    <t>Complément d'adresse :</t>
  </si>
  <si>
    <t>CP - Ville</t>
  </si>
  <si>
    <t>Numéro d'adhérent :</t>
  </si>
  <si>
    <t>Fiche à faire parvenir avec les justificatifs par messagerie électronique ou par courrier postal à :</t>
  </si>
  <si>
    <t xml:space="preserve">Visa du trésorier </t>
  </si>
  <si>
    <t>Qualité :</t>
  </si>
  <si>
    <t>Date et signature de l'adhérent</t>
  </si>
  <si>
    <t>Totaux</t>
  </si>
  <si>
    <t>La présente déclaration est établie en vertu des dispositions de l'article 200 du CGI</t>
  </si>
  <si>
    <t>Je déclare avoir pris connaissance des conditions de remboursement et certifie sincère et véritable la somme de : (en toutes lettres)</t>
  </si>
  <si>
    <t>Détail de la mission</t>
  </si>
  <si>
    <t>EUROS ET Centimes</t>
  </si>
  <si>
    <t>Bus</t>
  </si>
  <si>
    <t>Train</t>
  </si>
  <si>
    <t>Papier</t>
  </si>
  <si>
    <t>Agraphes</t>
  </si>
  <si>
    <t>Imputation comptable</t>
  </si>
  <si>
    <t>Hôtel Restaurant</t>
  </si>
  <si>
    <t xml:space="preserve"> Bureautique Documentation</t>
  </si>
  <si>
    <t>je certifie aussi l'exactitude de toutes les informations fourni par mes soins dans cette page et joins tous les justificatifs</t>
  </si>
  <si>
    <t>Je certifie avoir utilisé mon véhicule personnel lors des déplacements dont les caractéristiques sont précisées par la fourniture de la carte grise et inhérentes à ces déplacements.</t>
  </si>
  <si>
    <t>Poste Téléphone</t>
  </si>
  <si>
    <t>Restaurant</t>
  </si>
  <si>
    <t>Transport</t>
  </si>
  <si>
    <t>Taxi</t>
  </si>
  <si>
    <t>Dropbox</t>
  </si>
  <si>
    <t>Logiciel</t>
  </si>
  <si>
    <t>Abandon de créances / Note de Frais</t>
  </si>
  <si>
    <t>Virement</t>
  </si>
  <si>
    <t>Hotel</t>
  </si>
  <si>
    <t>Cartouches</t>
  </si>
  <si>
    <t>Poste</t>
  </si>
  <si>
    <t>Chèque</t>
  </si>
  <si>
    <t>Téléphone</t>
  </si>
  <si>
    <t>Adhérent</t>
  </si>
  <si>
    <t>Espèces</t>
  </si>
  <si>
    <t>Inscription</t>
  </si>
  <si>
    <t>Internet</t>
  </si>
  <si>
    <t>Péage</t>
  </si>
  <si>
    <t>cat</t>
  </si>
  <si>
    <t>reg</t>
  </si>
  <si>
    <t>tran</t>
  </si>
  <si>
    <t>dep</t>
  </si>
  <si>
    <t>div</t>
  </si>
  <si>
    <t>com</t>
  </si>
  <si>
    <t>Les zones en grisé ne doivent pas être modifiées</t>
  </si>
  <si>
    <t>Délégué Fédéral</t>
  </si>
  <si>
    <t>mbr Conseil Administration</t>
  </si>
  <si>
    <t>A</t>
  </si>
  <si>
    <t>nature</t>
  </si>
  <si>
    <t>Metro</t>
  </si>
  <si>
    <t>tramway</t>
  </si>
  <si>
    <t>mission</t>
  </si>
  <si>
    <t>Conseil d'administration</t>
  </si>
  <si>
    <t>Présence exposition</t>
  </si>
  <si>
    <t>Salon</t>
  </si>
  <si>
    <t>Tenue stand</t>
  </si>
  <si>
    <t>Choisir une mission</t>
  </si>
  <si>
    <t>Choisir</t>
  </si>
  <si>
    <t xml:space="preserve"> NOM Prénom</t>
  </si>
  <si>
    <t>Assemblée Générale</t>
  </si>
  <si>
    <t>DENIS Daniel</t>
  </si>
  <si>
    <t>5 rue d'Aquitaine</t>
  </si>
  <si>
    <t>91850 BOURAY SUR JUINE</t>
  </si>
  <si>
    <t>INDIV 2385</t>
  </si>
  <si>
    <t>Abonnement mensuel Adobe CC</t>
  </si>
  <si>
    <t>Location</t>
  </si>
  <si>
    <t>Mode de règlement demandé :</t>
  </si>
  <si>
    <t>Plaque tournante</t>
  </si>
  <si>
    <t>Frais de fonctionnement</t>
  </si>
  <si>
    <t>Abonnement DROPBOX pro</t>
  </si>
  <si>
    <t>Evolution site web</t>
  </si>
  <si>
    <t>Abonnement</t>
  </si>
  <si>
    <t>Déplacement AR</t>
  </si>
  <si>
    <t>Frais de repas</t>
  </si>
  <si>
    <t>Visite</t>
  </si>
  <si>
    <t>2 roues</t>
  </si>
  <si>
    <t>Formation Organisateur</t>
  </si>
  <si>
    <t>Formation Animateur</t>
  </si>
  <si>
    <t>Réunion de bureau</t>
  </si>
  <si>
    <t>Code erreur</t>
  </si>
  <si>
    <t>Description</t>
  </si>
  <si>
    <t>Faux 1</t>
  </si>
  <si>
    <t>Faux 2</t>
  </si>
  <si>
    <t>Faux 3</t>
  </si>
  <si>
    <t>Faux 4</t>
  </si>
  <si>
    <t>Faux 5</t>
  </si>
  <si>
    <t>Faux 6</t>
  </si>
  <si>
    <t>Faux 7</t>
  </si>
  <si>
    <t>Faux 8</t>
  </si>
  <si>
    <t>Une seule valeur dans les 2 colonnes "DATE et Choisir type de mission"</t>
  </si>
  <si>
    <t>Une seule valeur dans les 2 colonnes "Transport"</t>
  </si>
  <si>
    <t>Une seule valeur dans les 2 colonnes "Hotel Restaurant"</t>
  </si>
  <si>
    <t>Une seule valeur dans les 2 colonnes "Bureautique - Documentation"</t>
  </si>
  <si>
    <t>Une seule valeur dans les 2 colonnes "Poste Téléphone"</t>
  </si>
  <si>
    <t>Vous n'avez pas indiqué de déplacement mais avez plus d'un dépense sur la ligne</t>
  </si>
  <si>
    <t>Vous avez indqué des déplacement et avez d'autres dépenses sur la même ligne</t>
  </si>
  <si>
    <t>Vous avez une date et un type de mission sans dépense correspondante</t>
  </si>
  <si>
    <t>C'est faux tout simplement</t>
  </si>
  <si>
    <t>cent trente huit euros trente deux centimes</t>
  </si>
  <si>
    <t xml:space="preserve">Barème kilométrique </t>
  </si>
  <si>
    <t>bus</t>
  </si>
  <si>
    <t>ess</t>
  </si>
  <si>
    <t>Une ligne doit être remplie complètement sinon une erreur s'affiche en rouge en bas à droite ou sur le coté</t>
  </si>
  <si>
    <t>Voir liste des erreurs sur l'onglet</t>
  </si>
  <si>
    <t>restaurant</t>
  </si>
  <si>
    <t>je certifie aussi l'exactitude de toutes les informations fournies par mes soins dans cette page et joins tous les justificatifs</t>
  </si>
  <si>
    <t>Date et signature</t>
  </si>
  <si>
    <t xml:space="preserve"> Bureautique 
Documentation</t>
  </si>
  <si>
    <t>Bénéficiaire :</t>
  </si>
  <si>
    <r>
      <rPr>
        <b/>
        <sz val="18"/>
        <color rgb="FFFF0000"/>
        <rFont val="Arial"/>
        <family val="2"/>
      </rPr>
      <t>FédéRail</t>
    </r>
    <r>
      <rPr>
        <b/>
        <sz val="9"/>
        <color rgb="FFFF0000"/>
        <rFont val="Arial"/>
        <family val="2"/>
      </rPr>
      <t xml:space="preserve">
Merci de ne porter qu'une seule nature de frais par ligne avec un seul justificatif</t>
    </r>
  </si>
  <si>
    <t>INDIQUER LE NBR DE CV ET JOINDRE LA CARTE GRISE</t>
  </si>
  <si>
    <t>Puissance administrative</t>
  </si>
  <si>
    <t>Jusqu'à 5 000 km</t>
  </si>
  <si>
    <t xml:space="preserve">CV et moins </t>
  </si>
  <si>
    <t xml:space="preserve">CV </t>
  </si>
  <si>
    <t xml:space="preserve">CV et plus </t>
  </si>
  <si>
    <t>Merci de ne porter qu'une seule nature de frais par ligne avec un seul justificatif</t>
  </si>
  <si>
    <t>Fontanés Philippe</t>
  </si>
  <si>
    <t>29 rue Guilleminot</t>
  </si>
  <si>
    <t>60500  Chantilly</t>
  </si>
  <si>
    <t>fontanes.philippe@outlook.fr</t>
  </si>
  <si>
    <t>Abandon</t>
  </si>
  <si>
    <t>NdF</t>
  </si>
  <si>
    <t>A renvoyer signée, de préference en version PDF</t>
  </si>
  <si>
    <t>Formulaire 2024</t>
  </si>
  <si>
    <t>DELAHAYE Bruno</t>
  </si>
  <si>
    <t>59 rue des CHAUVETS</t>
  </si>
  <si>
    <t>73100</t>
  </si>
  <si>
    <t>GRESY sur Aix</t>
  </si>
  <si>
    <t>5450 (73002)</t>
  </si>
  <si>
    <t>stand FFMF (+cdz) Lemanotrain Thonon 74</t>
  </si>
  <si>
    <t xml:space="preserve">cent soixante cinq Euros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</si>
</sst>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7" formatCode="#,##0.00\ &quot;€&quot;;\-#,##0.00\ &quot;€&quot;"/>
    <numFmt numFmtId="44" formatCode="_-* #,##0.00\ &quot;€&quot;_-;\-* #,##0.00\ &quot;€&quot;_-;_-* &quot;-&quot;??\ &quot;€&quot;_-;_-@_-"/>
    <numFmt numFmtId="43" formatCode="_-* #,##0.00\ _€_-;\-* #,##0.00\ _€_-;_-* &quot;-&quot;??\ _€_-;_-@_-"/>
    <numFmt numFmtId="164" formatCode="_-* #,##0.00_-;\-* #,##0.00_-;_-* &quot;-&quot;??_-;_-@_-"/>
    <numFmt numFmtId="165" formatCode="#,##0.000\ &quot;€&quot;"/>
    <numFmt numFmtId="166" formatCode="#,##0.00\ &quot;€&quot;"/>
  </numFmts>
  <fonts count="47" x14ac:knownFonts="1">
    <font>
      <sz val="10"/>
      <name val="Arial"/>
    </font>
    <font>
      <sz val="10"/>
      <name val="Arial Narrow"/>
      <family val="2"/>
    </font>
    <font>
      <b/>
      <sz val="10"/>
      <name val="Arial Narrow"/>
      <family val="2"/>
    </font>
    <font>
      <b/>
      <sz val="14"/>
      <name val="Arial Narrow"/>
      <family val="2"/>
    </font>
    <font>
      <b/>
      <sz val="9"/>
      <name val="Arial Narrow"/>
      <family val="2"/>
    </font>
    <font>
      <sz val="9"/>
      <name val="Arial Narrow"/>
      <family val="2"/>
    </font>
    <font>
      <b/>
      <sz val="10"/>
      <name val="Arial"/>
      <family val="2"/>
    </font>
    <font>
      <b/>
      <sz val="9"/>
      <color indexed="81"/>
      <name val="Tahoma"/>
      <family val="2"/>
    </font>
    <font>
      <b/>
      <i/>
      <sz val="9"/>
      <name val="Arial Narrow"/>
      <family val="2"/>
    </font>
    <font>
      <b/>
      <i/>
      <sz val="10"/>
      <name val="Arial Narrow"/>
      <family val="2"/>
    </font>
    <font>
      <sz val="11"/>
      <name val="Arial Narrow"/>
      <family val="2"/>
    </font>
    <font>
      <sz val="10"/>
      <name val="Arial"/>
      <family val="2"/>
    </font>
    <font>
      <sz val="9"/>
      <color indexed="81"/>
      <name val="Tahoma"/>
      <family val="2"/>
    </font>
    <font>
      <b/>
      <sz val="11"/>
      <name val="Arial Narrow"/>
      <family val="2"/>
    </font>
    <font>
      <sz val="10"/>
      <name val="Arial"/>
      <family val="2"/>
    </font>
    <font>
      <sz val="8"/>
      <name val="Arial"/>
      <family val="2"/>
    </font>
    <font>
      <b/>
      <i/>
      <sz val="20"/>
      <name val="Script MT Bold"/>
      <family val="4"/>
    </font>
    <font>
      <b/>
      <sz val="14"/>
      <name val="Arial"/>
      <family val="2"/>
    </font>
    <font>
      <sz val="9"/>
      <name val="Arial"/>
      <family val="2"/>
    </font>
    <font>
      <b/>
      <sz val="9"/>
      <name val="Arial"/>
      <family val="2"/>
    </font>
    <font>
      <sz val="11"/>
      <name val="Arial"/>
      <family val="2"/>
    </font>
    <font>
      <b/>
      <sz val="11"/>
      <name val="Arial"/>
      <family val="2"/>
    </font>
    <font>
      <b/>
      <i/>
      <sz val="11"/>
      <name val="Arial"/>
      <family val="2"/>
    </font>
    <font>
      <b/>
      <i/>
      <sz val="20"/>
      <name val="Arial"/>
      <family val="2"/>
    </font>
    <font>
      <sz val="11"/>
      <color theme="1"/>
      <name val="Calibri"/>
      <family val="2"/>
      <scheme val="minor"/>
    </font>
    <font>
      <u/>
      <sz val="10"/>
      <color theme="10"/>
      <name val="Arial"/>
      <family val="2"/>
    </font>
    <font>
      <sz val="11"/>
      <color rgb="FF000000"/>
      <name val="Calibri"/>
      <family val="2"/>
      <charset val="1"/>
    </font>
    <font>
      <b/>
      <i/>
      <sz val="11"/>
      <name val="Calibri"/>
      <family val="2"/>
      <scheme val="minor"/>
    </font>
    <font>
      <sz val="11"/>
      <color theme="1"/>
      <name val="Arial"/>
      <family val="2"/>
    </font>
    <font>
      <b/>
      <i/>
      <sz val="11"/>
      <color rgb="FF000000"/>
      <name val="Calibri"/>
      <family val="2"/>
      <charset val="1"/>
    </font>
    <font>
      <sz val="9"/>
      <color theme="1"/>
      <name val="Arial Narrow"/>
      <family val="2"/>
    </font>
    <font>
      <b/>
      <sz val="9"/>
      <color rgb="FFFF0000"/>
      <name val="Arial Narrow"/>
      <family val="2"/>
    </font>
    <font>
      <sz val="10"/>
      <color theme="0"/>
      <name val="Arial"/>
      <family val="2"/>
    </font>
    <font>
      <sz val="11"/>
      <color rgb="FFFF0000"/>
      <name val="Arial Narrow"/>
      <family val="2"/>
    </font>
    <font>
      <b/>
      <sz val="11"/>
      <color rgb="FFFF0000"/>
      <name val="Arial Narrow"/>
      <family val="2"/>
    </font>
    <font>
      <b/>
      <sz val="9"/>
      <color rgb="FFFF0000"/>
      <name val="Arial"/>
      <family val="2"/>
    </font>
    <font>
      <b/>
      <sz val="10"/>
      <color rgb="FFFF0000"/>
      <name val="Arial"/>
      <family val="2"/>
    </font>
    <font>
      <b/>
      <sz val="10"/>
      <color rgb="FFFF0000"/>
      <name val="Arial Narrow"/>
      <family val="2"/>
    </font>
    <font>
      <b/>
      <i/>
      <sz val="11"/>
      <color rgb="FFFF0000"/>
      <name val="Calibri"/>
      <family val="2"/>
      <scheme val="minor"/>
    </font>
    <font>
      <b/>
      <sz val="14"/>
      <color rgb="FFFF0000"/>
      <name val="Calibri"/>
      <family val="2"/>
      <scheme val="minor"/>
    </font>
    <font>
      <b/>
      <sz val="18"/>
      <color rgb="FFFF0000"/>
      <name val="Arial"/>
      <family val="2"/>
    </font>
    <font>
      <b/>
      <u/>
      <sz val="9"/>
      <name val="Arial"/>
      <family val="2"/>
    </font>
    <font>
      <b/>
      <sz val="14"/>
      <color rgb="FFFF0000"/>
      <name val="Arial Narrow"/>
      <family val="2"/>
    </font>
    <font>
      <b/>
      <sz val="12"/>
      <color rgb="FFFF0000"/>
      <name val="Arial Narrow"/>
      <family val="2"/>
    </font>
    <font>
      <b/>
      <i/>
      <sz val="18"/>
      <color rgb="FFFF0000"/>
      <name val="Arial"/>
      <family val="2"/>
    </font>
    <font>
      <b/>
      <sz val="11"/>
      <color rgb="FFFF0000"/>
      <name val="Arial"/>
      <family val="2"/>
    </font>
    <font>
      <b/>
      <sz val="14"/>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tint="-0.149967955565050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FFFF00"/>
        <bgColor indexed="64"/>
      </patternFill>
    </fill>
  </fills>
  <borders count="83">
    <border>
      <left/>
      <right/>
      <top/>
      <bottom/>
      <diagonal/>
    </border>
    <border>
      <left/>
      <right/>
      <top style="medium">
        <color indexed="64"/>
      </top>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top/>
      <bottom/>
      <diagonal/>
    </border>
    <border>
      <left style="medium">
        <color theme="0" tint="-0.499984740745262"/>
      </left>
      <right/>
      <top style="medium">
        <color theme="0" tint="-0.499984740745262"/>
      </top>
      <bottom style="thin">
        <color theme="0" tint="-0.14996795556505021"/>
      </bottom>
      <diagonal/>
    </border>
    <border>
      <left style="medium">
        <color theme="0" tint="-0.499984740745262"/>
      </left>
      <right/>
      <top style="thin">
        <color theme="0" tint="-0.14996795556505021"/>
      </top>
      <bottom style="thin">
        <color theme="0" tint="-0.14996795556505021"/>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style="thin">
        <color theme="0" tint="-0.14996795556505021"/>
      </bottom>
      <diagonal/>
    </border>
    <border>
      <left/>
      <right style="medium">
        <color theme="0" tint="-0.499984740745262"/>
      </right>
      <top style="thin">
        <color theme="0" tint="-0.14996795556505021"/>
      </top>
      <bottom style="thin">
        <color theme="0" tint="-0.14996795556505021"/>
      </bottom>
      <diagonal/>
    </border>
    <border>
      <left style="thin">
        <color theme="0" tint="-0.14993743705557422"/>
      </left>
      <right style="medium">
        <color theme="0" tint="-0.499984740745262"/>
      </right>
      <top style="thin">
        <color theme="0" tint="-0.14996795556505021"/>
      </top>
      <bottom style="thin">
        <color theme="0" tint="-0.14996795556505021"/>
      </bottom>
      <diagonal/>
    </border>
    <border>
      <left style="medium">
        <color theme="0" tint="-0.499984740745262"/>
      </left>
      <right/>
      <top/>
      <bottom/>
      <diagonal/>
    </border>
    <border>
      <left style="thin">
        <color theme="0" tint="-0.34998626667073579"/>
      </left>
      <right style="medium">
        <color theme="0" tint="-0.499984740745262"/>
      </right>
      <top style="thin">
        <color theme="0" tint="-0.14996795556505021"/>
      </top>
      <bottom style="medium">
        <color theme="0" tint="-0.499984740745262"/>
      </bottom>
      <diagonal/>
    </border>
    <border>
      <left style="medium">
        <color theme="0" tint="-0.499984740745262"/>
      </left>
      <right style="thin">
        <color theme="0" tint="-0.34998626667073579"/>
      </right>
      <top style="thin">
        <color theme="0" tint="-0.14996795556505021"/>
      </top>
      <bottom style="medium">
        <color theme="0" tint="-0.499984740745262"/>
      </bottom>
      <diagonal/>
    </border>
    <border>
      <left/>
      <right style="medium">
        <color theme="0" tint="-0.499984740745262"/>
      </right>
      <top style="thin">
        <color theme="0" tint="-0.14996795556505021"/>
      </top>
      <bottom style="medium">
        <color theme="0" tint="-0.499984740745262"/>
      </bottom>
      <diagonal/>
    </border>
    <border>
      <left style="thin">
        <color theme="0" tint="-0.34998626667073579"/>
      </left>
      <right style="medium">
        <color theme="0" tint="-0.34998626667073579"/>
      </right>
      <top style="thin">
        <color theme="0" tint="-0.14996795556505021"/>
      </top>
      <bottom style="medium">
        <color theme="0" tint="-0.499984740745262"/>
      </bottom>
      <diagonal/>
    </border>
    <border>
      <left style="medium">
        <color theme="0" tint="-0.499984740745262"/>
      </left>
      <right style="medium">
        <color theme="0" tint="-0.499984740745262"/>
      </right>
      <top style="medium">
        <color theme="0" tint="-0.499984740745262"/>
      </top>
      <bottom style="thin">
        <color theme="0" tint="-0.14996795556505021"/>
      </bottom>
      <diagonal/>
    </border>
    <border>
      <left style="medium">
        <color theme="0" tint="-0.499984740745262"/>
      </left>
      <right style="medium">
        <color theme="0" tint="-0.499984740745262"/>
      </right>
      <top style="thin">
        <color theme="0" tint="-0.14996795556505021"/>
      </top>
      <bottom style="thin">
        <color theme="0" tint="-0.14996795556505021"/>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thin">
        <color theme="0" tint="-0.14996795556505021"/>
      </right>
      <top style="medium">
        <color theme="0" tint="-0.499984740745262"/>
      </top>
      <bottom style="thin">
        <color theme="0" tint="-0.14996795556505021"/>
      </bottom>
      <diagonal/>
    </border>
    <border>
      <left style="thin">
        <color theme="0" tint="-0.14996795556505021"/>
      </left>
      <right style="medium">
        <color theme="0" tint="-0.499984740745262"/>
      </right>
      <top style="medium">
        <color theme="0" tint="-0.499984740745262"/>
      </top>
      <bottom style="thin">
        <color theme="0" tint="-0.14996795556505021"/>
      </bottom>
      <diagonal/>
    </border>
    <border>
      <left style="thin">
        <color theme="0" tint="-0.14996795556505021"/>
      </left>
      <right style="medium">
        <color theme="0" tint="-0.499984740745262"/>
      </right>
      <top style="thin">
        <color theme="0" tint="-0.14996795556505021"/>
      </top>
      <bottom style="thin">
        <color theme="0" tint="-0.14996795556505021"/>
      </bottom>
      <diagonal/>
    </border>
    <border>
      <left style="medium">
        <color theme="0" tint="-0.499984740745262"/>
      </left>
      <right style="medium">
        <color theme="0" tint="-0.499984740745262"/>
      </right>
      <top/>
      <bottom/>
      <diagonal/>
    </border>
    <border>
      <left style="medium">
        <color theme="0" tint="-0.499984740745262"/>
      </left>
      <right style="thin">
        <color theme="0" tint="-0.14996795556505021"/>
      </right>
      <top style="thin">
        <color theme="0" tint="-0.14996795556505021"/>
      </top>
      <bottom style="thin">
        <color theme="0" tint="-0.14996795556505021"/>
      </bottom>
      <diagonal/>
    </border>
    <border>
      <left style="medium">
        <color theme="0" tint="-0.499984740745262"/>
      </left>
      <right style="medium">
        <color theme="0" tint="-0.499984740745262"/>
      </right>
      <top/>
      <bottom style="thin">
        <color theme="0" tint="-0.14996795556505021"/>
      </bottom>
      <diagonal/>
    </border>
    <border>
      <left style="medium">
        <color theme="0" tint="-0.499984740745262"/>
      </left>
      <right style="thin">
        <color theme="0" tint="-0.14996795556505021"/>
      </right>
      <top style="thin">
        <color theme="0" tint="-0.14996795556505021"/>
      </top>
      <bottom/>
      <diagonal/>
    </border>
    <border>
      <left style="medium">
        <color theme="0" tint="-0.499984740745262"/>
      </left>
      <right style="thin">
        <color theme="0" tint="-0.14996795556505021"/>
      </right>
      <top/>
      <bottom style="thin">
        <color theme="0" tint="-0.14996795556505021"/>
      </bottom>
      <diagonal/>
    </border>
    <border>
      <left style="medium">
        <color theme="0" tint="-0.499984740745262"/>
      </left>
      <right style="medium">
        <color theme="0" tint="-0.499984740745262"/>
      </right>
      <top style="thin">
        <color theme="0" tint="-0.14996795556505021"/>
      </top>
      <bottom/>
      <diagonal/>
    </border>
    <border>
      <left style="medium">
        <color theme="0" tint="-0.499984740745262"/>
      </left>
      <right style="thin">
        <color theme="0" tint="-0.14996795556505021"/>
      </right>
      <top style="thin">
        <color theme="0" tint="-0.14996795556505021"/>
      </top>
      <bottom style="medium">
        <color theme="0" tint="-0.499984740745262"/>
      </bottom>
      <diagonal/>
    </border>
    <border>
      <left style="thin">
        <color theme="0" tint="-0.14996795556505021"/>
      </left>
      <right style="medium">
        <color theme="0" tint="-0.499984740745262"/>
      </right>
      <top style="thin">
        <color theme="0" tint="-0.14996795556505021"/>
      </top>
      <bottom style="medium">
        <color theme="0" tint="-0.499984740745262"/>
      </bottom>
      <diagonal/>
    </border>
    <border>
      <left style="thin">
        <color theme="0" tint="-0.499984740745262"/>
      </left>
      <right/>
      <top style="medium">
        <color theme="0" tint="-0.34998626667073579"/>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bottom/>
      <diagonal/>
    </border>
    <border>
      <left style="medium">
        <color theme="0" tint="-0.499984740745262"/>
      </left>
      <right style="thin">
        <color theme="0" tint="-0.499984740745262"/>
      </right>
      <top/>
      <bottom/>
      <diagonal/>
    </border>
    <border>
      <left/>
      <right style="medium">
        <color theme="0" tint="-0.499984740745262"/>
      </right>
      <top/>
      <bottom/>
      <diagonal/>
    </border>
    <border>
      <left/>
      <right style="medium">
        <color theme="0" tint="-0.499984740745262"/>
      </right>
      <top style="medium">
        <color theme="0" tint="-0.34998626667073579"/>
      </top>
      <bottom/>
      <diagonal/>
    </border>
    <border>
      <left style="medium">
        <color theme="0" tint="-0.499984740745262"/>
      </left>
      <right/>
      <top style="medium">
        <color theme="0" tint="-0.499984740745262"/>
      </top>
      <bottom style="thin">
        <color theme="0" tint="-0.499984740745262"/>
      </bottom>
      <diagonal/>
    </border>
    <border>
      <left/>
      <right style="medium">
        <color theme="0" tint="-0.499984740745262"/>
      </right>
      <top style="medium">
        <color theme="0" tint="-0.499984740745262"/>
      </top>
      <bottom style="thin">
        <color theme="0" tint="-0.499984740745262"/>
      </bottom>
      <diagonal/>
    </border>
    <border>
      <left/>
      <right/>
      <top style="medium">
        <color theme="0" tint="-0.499984740745262"/>
      </top>
      <bottom/>
      <diagonal/>
    </border>
    <border>
      <left style="medium">
        <color indexed="64"/>
      </left>
      <right/>
      <top style="medium">
        <color theme="0" tint="-0.499984740745262"/>
      </top>
      <bottom/>
      <diagonal/>
    </border>
    <border>
      <left style="thin">
        <color theme="0" tint="-0.34998626667073579"/>
      </left>
      <right/>
      <top style="thin">
        <color theme="0" tint="-0.14996795556505021"/>
      </top>
      <bottom style="medium">
        <color theme="0" tint="-0.499984740745262"/>
      </bottom>
      <diagonal/>
    </border>
    <border>
      <left style="medium">
        <color theme="0" tint="-0.499984740745262"/>
      </left>
      <right/>
      <top style="medium">
        <color theme="0" tint="-0.499984740745262"/>
      </top>
      <bottom style="thin">
        <color indexed="64"/>
      </bottom>
      <diagonal/>
    </border>
    <border>
      <left style="medium">
        <color theme="0" tint="-0.499984740745262"/>
      </left>
      <right/>
      <top style="thin">
        <color indexed="64"/>
      </top>
      <bottom/>
      <diagonal/>
    </border>
    <border>
      <left style="medium">
        <color theme="0" tint="-0.499984740745262"/>
      </left>
      <right style="medium">
        <color theme="0" tint="-0.34998626667073579"/>
      </right>
      <top style="medium">
        <color theme="0" tint="-0.499984740745262"/>
      </top>
      <bottom/>
      <diagonal/>
    </border>
    <border>
      <left style="medium">
        <color theme="0" tint="-0.499984740745262"/>
      </left>
      <right style="medium">
        <color theme="0" tint="-0.34998626667073579"/>
      </right>
      <top/>
      <bottom style="medium">
        <color theme="0" tint="-0.499984740745262"/>
      </bottom>
      <diagonal/>
    </border>
    <border>
      <left/>
      <right style="thin">
        <color indexed="64"/>
      </right>
      <top style="thin">
        <color indexed="64"/>
      </top>
      <bottom style="thin">
        <color theme="0" tint="-0.14996795556505021"/>
      </bottom>
      <diagonal/>
    </border>
    <border>
      <left style="thin">
        <color indexed="64"/>
      </left>
      <right style="medium">
        <color theme="0" tint="-0.499984740745262"/>
      </right>
      <top style="thin">
        <color indexed="64"/>
      </top>
      <bottom style="thin">
        <color theme="0" tint="-0.14996795556505021"/>
      </bottom>
      <diagonal/>
    </border>
    <border>
      <left style="medium">
        <color theme="0" tint="-0.499984740745262"/>
      </left>
      <right/>
      <top style="thin">
        <color indexed="64"/>
      </top>
      <bottom style="thin">
        <color theme="0" tint="-0.14996795556505021"/>
      </bottom>
      <diagonal/>
    </border>
    <border>
      <left/>
      <right style="medium">
        <color theme="0" tint="-0.499984740745262"/>
      </right>
      <top style="thin">
        <color indexed="64"/>
      </top>
      <bottom style="thin">
        <color theme="0" tint="-0.14996795556505021"/>
      </bottom>
      <diagonal/>
    </border>
    <border>
      <left/>
      <right/>
      <top style="thin">
        <color indexed="64"/>
      </top>
      <bottom style="thin">
        <color theme="0" tint="-0.14996795556505021"/>
      </bottom>
      <diagonal/>
    </border>
    <border>
      <left style="thin">
        <color theme="0" tint="-0.499984740745262"/>
      </left>
      <right/>
      <top style="thin">
        <color theme="0" tint="-0.499984740745262"/>
      </top>
      <bottom style="thin">
        <color theme="0" tint="-0.499984740745262"/>
      </bottom>
      <diagonal/>
    </border>
    <border>
      <left/>
      <right style="medium">
        <color theme="0" tint="-0.499984740745262"/>
      </right>
      <top style="thin">
        <color theme="0" tint="-0.499984740745262"/>
      </top>
      <bottom/>
      <diagonal/>
    </border>
    <border>
      <left/>
      <right style="medium">
        <color theme="0" tint="-0.34998626667073579"/>
      </right>
      <top style="thin">
        <color indexed="64"/>
      </top>
      <bottom style="thin">
        <color theme="0" tint="-0.14996795556505021"/>
      </bottom>
      <diagonal/>
    </border>
    <border>
      <left/>
      <right/>
      <top style="medium">
        <color theme="0" tint="-0.499984740745262"/>
      </top>
      <bottom style="thin">
        <color indexed="64"/>
      </bottom>
      <diagonal/>
    </border>
    <border>
      <left/>
      <right/>
      <top style="thin">
        <color indexed="64"/>
      </top>
      <bottom style="medium">
        <color theme="0" tint="-0.34998626667073579"/>
      </bottom>
      <diagonal/>
    </border>
  </borders>
  <cellStyleXfs count="9">
    <xf numFmtId="0" fontId="0" fillId="0" borderId="0"/>
    <xf numFmtId="0" fontId="25" fillId="0" borderId="0" applyNumberFormat="0" applyFill="0" applyBorder="0" applyAlignment="0" applyProtection="0"/>
    <xf numFmtId="164" fontId="14" fillId="0" borderId="0" applyFont="0" applyFill="0" applyBorder="0" applyAlignment="0" applyProtection="0"/>
    <xf numFmtId="0" fontId="24" fillId="0" borderId="0"/>
    <xf numFmtId="0" fontId="24" fillId="0" borderId="0"/>
    <xf numFmtId="0" fontId="24" fillId="0" borderId="0"/>
    <xf numFmtId="0" fontId="24" fillId="0" borderId="0"/>
    <xf numFmtId="0" fontId="26" fillId="0" borderId="0"/>
    <xf numFmtId="0" fontId="11" fillId="0" borderId="0"/>
  </cellStyleXfs>
  <cellXfs count="399">
    <xf numFmtId="0" fontId="0" fillId="0" borderId="0" xfId="0"/>
    <xf numFmtId="0" fontId="2" fillId="0" borderId="0" xfId="0" applyFont="1"/>
    <xf numFmtId="0" fontId="5" fillId="0" borderId="0" xfId="0" applyFont="1"/>
    <xf numFmtId="0" fontId="4" fillId="0" borderId="0" xfId="0" applyFont="1" applyAlignment="1">
      <alignment horizontal="center"/>
    </xf>
    <xf numFmtId="0" fontId="1" fillId="0" borderId="0" xfId="0" applyFont="1" applyAlignment="1">
      <alignment wrapText="1"/>
    </xf>
    <xf numFmtId="0" fontId="27" fillId="0" borderId="0" xfId="0" applyFont="1" applyAlignment="1" applyProtection="1">
      <alignment vertical="center" wrapText="1"/>
      <protection locked="0"/>
    </xf>
    <xf numFmtId="0" fontId="2" fillId="0" borderId="0" xfId="0" applyFont="1" applyAlignment="1">
      <alignment vertical="center"/>
    </xf>
    <xf numFmtId="0" fontId="28" fillId="0" borderId="0" xfId="3" applyFont="1"/>
    <xf numFmtId="0" fontId="29" fillId="0" borderId="0" xfId="7" applyFont="1"/>
    <xf numFmtId="0" fontId="3" fillId="0" borderId="0" xfId="0" applyFont="1" applyAlignment="1" applyProtection="1">
      <alignment horizontal="center" vertical="center"/>
      <protection locked="0"/>
    </xf>
    <xf numFmtId="0" fontId="5" fillId="0" borderId="0" xfId="0" applyFont="1" applyAlignment="1">
      <alignment vertical="center"/>
    </xf>
    <xf numFmtId="0" fontId="30" fillId="0" borderId="0" xfId="3" applyFont="1" applyAlignment="1">
      <alignment vertical="center"/>
    </xf>
    <xf numFmtId="166" fontId="1" fillId="0" borderId="0" xfId="0" applyNumberFormat="1" applyFont="1" applyAlignment="1" applyProtection="1">
      <alignment vertical="center" wrapText="1"/>
      <protection locked="0"/>
    </xf>
    <xf numFmtId="0" fontId="5" fillId="0" borderId="28" xfId="0" applyFont="1" applyBorder="1"/>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8" fillId="0" borderId="0" xfId="0" applyFont="1"/>
    <xf numFmtId="0" fontId="27" fillId="0" borderId="0" xfId="0" applyFont="1" applyAlignment="1">
      <alignment vertical="center" wrapText="1"/>
    </xf>
    <xf numFmtId="0" fontId="28" fillId="0" borderId="4" xfId="3" applyFont="1" applyBorder="1"/>
    <xf numFmtId="0" fontId="28" fillId="0" borderId="6" xfId="3" applyFont="1" applyBorder="1"/>
    <xf numFmtId="0" fontId="4" fillId="0" borderId="0" xfId="0" applyFont="1" applyAlignment="1" applyProtection="1">
      <alignment horizontal="left"/>
      <protection locked="0"/>
    </xf>
    <xf numFmtId="0" fontId="6" fillId="0" borderId="0" xfId="0" applyFont="1" applyAlignment="1">
      <alignment horizontal="center" vertical="center" wrapText="1"/>
    </xf>
    <xf numFmtId="0" fontId="11" fillId="0" borderId="0" xfId="0" applyFont="1"/>
    <xf numFmtId="165" fontId="11" fillId="0" borderId="0" xfId="0" applyNumberFormat="1" applyFont="1"/>
    <xf numFmtId="166" fontId="11" fillId="0" borderId="0" xfId="0" applyNumberFormat="1" applyFont="1" applyAlignment="1">
      <alignment vertical="center"/>
    </xf>
    <xf numFmtId="0" fontId="11" fillId="0" borderId="0" xfId="0" applyFont="1" applyAlignment="1">
      <alignment vertical="center"/>
    </xf>
    <xf numFmtId="0" fontId="32" fillId="5" borderId="0" xfId="0" applyFont="1" applyFill="1"/>
    <xf numFmtId="43" fontId="6" fillId="0" borderId="0" xfId="0" applyNumberFormat="1" applyFont="1" applyAlignment="1">
      <alignment horizontal="center" vertical="center" wrapText="1"/>
    </xf>
    <xf numFmtId="0" fontId="2" fillId="0" borderId="0" xfId="0" applyFont="1" applyAlignment="1">
      <alignment horizontal="center" vertical="center" wrapText="1"/>
    </xf>
    <xf numFmtId="166" fontId="13" fillId="0" borderId="0" xfId="0" quotePrefix="1" applyNumberFormat="1" applyFont="1" applyAlignment="1">
      <alignment horizontal="center" vertical="center"/>
    </xf>
    <xf numFmtId="7" fontId="33" fillId="3" borderId="35" xfId="0" applyNumberFormat="1" applyFont="1" applyFill="1" applyBorder="1" applyAlignment="1">
      <alignment vertical="center" wrapText="1"/>
    </xf>
    <xf numFmtId="7" fontId="10" fillId="0" borderId="0" xfId="0" applyNumberFormat="1" applyFont="1" applyAlignment="1">
      <alignment vertical="center"/>
    </xf>
    <xf numFmtId="0" fontId="31" fillId="0" borderId="0" xfId="0" applyFont="1" applyAlignment="1">
      <alignment horizontal="center" wrapText="1"/>
    </xf>
    <xf numFmtId="166" fontId="10" fillId="0" borderId="0" xfId="0" quotePrefix="1" applyNumberFormat="1" applyFont="1" applyAlignment="1">
      <alignment horizontal="right"/>
    </xf>
    <xf numFmtId="1" fontId="10" fillId="0" borderId="0" xfId="0" applyNumberFormat="1" applyFont="1" applyAlignment="1">
      <alignment horizontal="center"/>
    </xf>
    <xf numFmtId="0" fontId="1" fillId="0" borderId="0" xfId="0" applyFont="1"/>
    <xf numFmtId="0" fontId="1" fillId="0" borderId="54" xfId="0" applyFont="1" applyBorder="1"/>
    <xf numFmtId="1" fontId="10" fillId="0" borderId="35" xfId="0" applyNumberFormat="1" applyFont="1" applyBorder="1" applyAlignment="1">
      <alignment vertical="center"/>
    </xf>
    <xf numFmtId="166" fontId="1" fillId="0" borderId="0" xfId="0" applyNumberFormat="1" applyFont="1" applyAlignment="1">
      <alignment vertical="center" wrapText="1"/>
    </xf>
    <xf numFmtId="7" fontId="10" fillId="0" borderId="0" xfId="0" applyNumberFormat="1" applyFont="1" applyAlignment="1" applyProtection="1">
      <alignment vertical="center"/>
      <protection hidden="1"/>
    </xf>
    <xf numFmtId="7" fontId="34" fillId="3" borderId="35" xfId="0" applyNumberFormat="1" applyFont="1" applyFill="1" applyBorder="1" applyAlignment="1">
      <alignment vertical="center" wrapText="1"/>
    </xf>
    <xf numFmtId="7" fontId="1" fillId="0" borderId="0" xfId="0" applyNumberFormat="1" applyFont="1"/>
    <xf numFmtId="7" fontId="5" fillId="0" borderId="0" xfId="0" applyNumberFormat="1" applyFont="1"/>
    <xf numFmtId="166" fontId="5" fillId="0" borderId="0" xfId="0" applyNumberFormat="1" applyFont="1"/>
    <xf numFmtId="0" fontId="11" fillId="2" borderId="0" xfId="0" applyFont="1" applyFill="1" applyAlignment="1">
      <alignment horizontal="center" vertical="center"/>
    </xf>
    <xf numFmtId="0" fontId="6" fillId="0" borderId="0" xfId="0" applyFont="1"/>
    <xf numFmtId="0" fontId="18" fillId="0" borderId="0" xfId="0" applyFont="1"/>
    <xf numFmtId="0" fontId="18" fillId="0" borderId="0" xfId="0" applyFont="1" applyAlignment="1">
      <alignment horizontal="left" vertical="center"/>
    </xf>
    <xf numFmtId="14" fontId="20" fillId="0" borderId="40" xfId="0" applyNumberFormat="1" applyFont="1" applyBorder="1" applyAlignment="1" applyProtection="1">
      <alignment horizontal="center" vertical="center" wrapText="1"/>
      <protection locked="0"/>
    </xf>
    <xf numFmtId="0" fontId="20" fillId="0" borderId="41" xfId="0" applyFont="1" applyBorder="1" applyAlignment="1" applyProtection="1">
      <alignment vertical="center" wrapText="1"/>
      <protection locked="0"/>
    </xf>
    <xf numFmtId="1" fontId="20" fillId="0" borderId="43" xfId="0" applyNumberFormat="1" applyFont="1" applyBorder="1" applyAlignment="1" applyProtection="1">
      <alignment vertical="center" wrapText="1"/>
      <protection locked="0"/>
    </xf>
    <xf numFmtId="0" fontId="20" fillId="0" borderId="43" xfId="0" applyFont="1" applyBorder="1" applyAlignment="1" applyProtection="1">
      <alignment vertical="center" wrapText="1"/>
      <protection locked="0"/>
    </xf>
    <xf numFmtId="166" fontId="20" fillId="0" borderId="44" xfId="0" applyNumberFormat="1" applyFont="1" applyBorder="1" applyAlignment="1" applyProtection="1">
      <alignment vertical="center" wrapText="1"/>
      <protection locked="0"/>
    </xf>
    <xf numFmtId="166" fontId="20" fillId="0" borderId="45" xfId="0" applyNumberFormat="1" applyFont="1" applyBorder="1" applyAlignment="1" applyProtection="1">
      <alignment vertical="center" wrapText="1"/>
      <protection locked="0"/>
    </xf>
    <xf numFmtId="7" fontId="20" fillId="4" borderId="32" xfId="0" applyNumberFormat="1" applyFont="1" applyFill="1" applyBorder="1" applyAlignment="1">
      <alignment vertical="center" wrapText="1"/>
    </xf>
    <xf numFmtId="14" fontId="20" fillId="0" borderId="41" xfId="0" applyNumberFormat="1" applyFont="1" applyBorder="1" applyAlignment="1" applyProtection="1">
      <alignment horizontal="center" wrapText="1"/>
      <protection locked="0"/>
    </xf>
    <xf numFmtId="0" fontId="20" fillId="0" borderId="41" xfId="0" applyFont="1" applyBorder="1" applyAlignment="1" applyProtection="1">
      <alignment horizontal="left" vertical="center" wrapText="1"/>
      <protection locked="0"/>
    </xf>
    <xf numFmtId="1" fontId="20" fillId="0" borderId="47" xfId="0" applyNumberFormat="1" applyFont="1" applyBorder="1" applyAlignment="1" applyProtection="1">
      <alignment vertical="center" wrapText="1"/>
      <protection locked="0"/>
    </xf>
    <xf numFmtId="7" fontId="20" fillId="2" borderId="45" xfId="2" applyNumberFormat="1" applyFont="1" applyFill="1" applyBorder="1" applyAlignment="1">
      <alignment vertical="center" wrapText="1"/>
    </xf>
    <xf numFmtId="0" fontId="20" fillId="0" borderId="47" xfId="0" applyFont="1" applyBorder="1" applyAlignment="1" applyProtection="1">
      <alignment vertical="center" wrapText="1"/>
      <protection locked="0"/>
    </xf>
    <xf numFmtId="7" fontId="20" fillId="4" borderId="33" xfId="0" applyNumberFormat="1" applyFont="1" applyFill="1" applyBorder="1" applyAlignment="1">
      <alignment vertical="center" wrapText="1"/>
    </xf>
    <xf numFmtId="0" fontId="20" fillId="0" borderId="0" xfId="0" applyFont="1" applyAlignment="1" applyProtection="1">
      <alignment wrapText="1"/>
      <protection locked="0"/>
    </xf>
    <xf numFmtId="166" fontId="20" fillId="0" borderId="0" xfId="0" applyNumberFormat="1" applyFont="1" applyAlignment="1" applyProtection="1">
      <alignment wrapText="1"/>
      <protection locked="0"/>
    </xf>
    <xf numFmtId="0" fontId="20" fillId="0" borderId="50" xfId="0" applyFont="1" applyBorder="1" applyAlignment="1" applyProtection="1">
      <alignment vertical="center" wrapText="1"/>
      <protection locked="0"/>
    </xf>
    <xf numFmtId="7" fontId="20" fillId="4" borderId="34" xfId="0" applyNumberFormat="1" applyFont="1" applyFill="1" applyBorder="1" applyAlignment="1">
      <alignment vertical="center" wrapText="1"/>
    </xf>
    <xf numFmtId="0" fontId="20" fillId="0" borderId="51" xfId="0" applyFont="1" applyBorder="1" applyAlignment="1" applyProtection="1">
      <alignment vertical="center" wrapText="1"/>
      <protection locked="0"/>
    </xf>
    <xf numFmtId="14" fontId="20" fillId="0" borderId="51" xfId="0" applyNumberFormat="1" applyFont="1" applyBorder="1" applyAlignment="1" applyProtection="1">
      <alignment horizontal="center" wrapText="1"/>
      <protection locked="0"/>
    </xf>
    <xf numFmtId="0" fontId="20" fillId="0" borderId="52" xfId="0" applyFont="1" applyBorder="1" applyAlignment="1" applyProtection="1">
      <alignment vertical="center" wrapText="1"/>
      <protection locked="0"/>
    </xf>
    <xf numFmtId="166" fontId="20" fillId="0" borderId="53" xfId="0" applyNumberFormat="1" applyFont="1" applyBorder="1" applyAlignment="1" applyProtection="1">
      <alignment vertical="center" wrapText="1"/>
      <protection locked="0"/>
    </xf>
    <xf numFmtId="1" fontId="20" fillId="0" borderId="55" xfId="0" applyNumberFormat="1" applyFont="1" applyBorder="1"/>
    <xf numFmtId="1" fontId="20" fillId="0" borderId="56" xfId="0" applyNumberFormat="1" applyFont="1" applyBorder="1" applyAlignment="1">
      <alignment vertical="center"/>
    </xf>
    <xf numFmtId="1" fontId="20" fillId="0" borderId="57" xfId="0" applyNumberFormat="1" applyFont="1" applyBorder="1" applyAlignment="1">
      <alignment vertical="center"/>
    </xf>
    <xf numFmtId="1" fontId="20" fillId="0" borderId="58" xfId="0" applyNumberFormat="1" applyFont="1" applyBorder="1" applyAlignment="1">
      <alignment vertical="center"/>
    </xf>
    <xf numFmtId="1" fontId="20" fillId="0" borderId="59" xfId="0" applyNumberFormat="1" applyFont="1" applyBorder="1" applyAlignment="1">
      <alignment vertical="center"/>
    </xf>
    <xf numFmtId="1" fontId="20" fillId="0" borderId="55" xfId="0" applyNumberFormat="1" applyFont="1" applyBorder="1" applyAlignment="1">
      <alignment vertical="center"/>
    </xf>
    <xf numFmtId="1" fontId="20" fillId="0" borderId="60" xfId="0" applyNumberFormat="1" applyFont="1" applyBorder="1" applyAlignment="1">
      <alignment vertical="center"/>
    </xf>
    <xf numFmtId="1" fontId="20" fillId="0" borderId="61" xfId="0" applyNumberFormat="1" applyFont="1" applyBorder="1" applyAlignment="1">
      <alignment vertical="center"/>
    </xf>
    <xf numFmtId="1" fontId="20" fillId="0" borderId="62" xfId="0" applyNumberFormat="1" applyFont="1" applyBorder="1" applyAlignment="1">
      <alignment vertical="center"/>
    </xf>
    <xf numFmtId="1" fontId="20" fillId="0" borderId="0" xfId="0" applyNumberFormat="1" applyFont="1" applyAlignment="1">
      <alignment vertical="center"/>
    </xf>
    <xf numFmtId="0" fontId="20" fillId="0" borderId="63" xfId="0" applyFont="1" applyBorder="1"/>
    <xf numFmtId="0" fontId="21" fillId="0" borderId="31" xfId="0" applyFont="1" applyBorder="1" applyAlignment="1">
      <alignment horizontal="right" vertical="center"/>
    </xf>
    <xf numFmtId="0" fontId="21" fillId="0" borderId="64" xfId="0" applyFont="1" applyBorder="1" applyAlignment="1">
      <alignment horizontal="right" vertical="center"/>
    </xf>
    <xf numFmtId="1" fontId="20" fillId="0" borderId="65" xfId="0" applyNumberFormat="1" applyFont="1" applyBorder="1" applyAlignment="1">
      <alignment vertical="center"/>
    </xf>
    <xf numFmtId="166" fontId="20" fillId="2" borderId="31" xfId="0" applyNumberFormat="1" applyFont="1" applyFill="1" applyBorder="1" applyAlignment="1">
      <alignment vertical="center"/>
    </xf>
    <xf numFmtId="166" fontId="20" fillId="0" borderId="42" xfId="0" applyNumberFormat="1" applyFont="1" applyBorder="1" applyAlignment="1">
      <alignment vertical="center"/>
    </xf>
    <xf numFmtId="166" fontId="20" fillId="0" borderId="46" xfId="0" applyNumberFormat="1" applyFont="1" applyBorder="1" applyAlignment="1">
      <alignment vertical="center"/>
    </xf>
    <xf numFmtId="7" fontId="20" fillId="3" borderId="31" xfId="0" applyNumberFormat="1" applyFont="1" applyFill="1" applyBorder="1" applyAlignment="1">
      <alignment vertical="center"/>
    </xf>
    <xf numFmtId="0" fontId="20" fillId="0" borderId="0" xfId="0" applyFont="1"/>
    <xf numFmtId="0" fontId="21" fillId="0" borderId="0" xfId="0" applyFont="1" applyAlignment="1">
      <alignment vertical="center"/>
    </xf>
    <xf numFmtId="0" fontId="20" fillId="2" borderId="31" xfId="0" applyFont="1" applyFill="1" applyBorder="1" applyAlignment="1">
      <alignment horizontal="center" vertical="center"/>
    </xf>
    <xf numFmtId="0" fontId="20" fillId="0" borderId="46" xfId="0" applyFont="1" applyBorder="1" applyAlignment="1">
      <alignment horizontal="center" vertical="center"/>
    </xf>
    <xf numFmtId="166" fontId="21" fillId="0" borderId="66" xfId="0" quotePrefix="1" applyNumberFormat="1" applyFont="1" applyBorder="1" applyAlignment="1">
      <alignment horizontal="center" vertical="center"/>
    </xf>
    <xf numFmtId="0" fontId="11" fillId="0" borderId="0" xfId="0" applyFont="1" applyAlignment="1">
      <alignment horizontal="right"/>
    </xf>
    <xf numFmtId="166" fontId="18" fillId="0" borderId="67" xfId="0" applyNumberFormat="1" applyFont="1" applyBorder="1"/>
    <xf numFmtId="0" fontId="18" fillId="0" borderId="0" xfId="0" applyFont="1" applyAlignment="1">
      <alignment vertical="center"/>
    </xf>
    <xf numFmtId="0" fontId="18" fillId="0" borderId="10" xfId="0" applyFont="1" applyBorder="1"/>
    <xf numFmtId="0" fontId="22" fillId="2" borderId="3" xfId="0" applyFont="1" applyFill="1" applyBorder="1" applyAlignment="1" applyProtection="1">
      <alignment vertical="center"/>
      <protection locked="0"/>
    </xf>
    <xf numFmtId="0" fontId="19" fillId="0" borderId="0" xfId="0" applyFont="1"/>
    <xf numFmtId="166" fontId="18" fillId="0" borderId="0" xfId="0" applyNumberFormat="1" applyFont="1" applyAlignment="1" applyProtection="1">
      <alignment horizontal="right"/>
      <protection locked="0"/>
    </xf>
    <xf numFmtId="0" fontId="18" fillId="0" borderId="5" xfId="0" applyFont="1" applyBorder="1"/>
    <xf numFmtId="0" fontId="18" fillId="0" borderId="2" xfId="0" applyFont="1" applyBorder="1"/>
    <xf numFmtId="0" fontId="22" fillId="0" borderId="2" xfId="0" applyFont="1" applyBorder="1" applyAlignment="1" applyProtection="1">
      <alignment horizontal="left"/>
      <protection locked="0"/>
    </xf>
    <xf numFmtId="0" fontId="19" fillId="0" borderId="2" xfId="0" applyFont="1" applyBorder="1"/>
    <xf numFmtId="166" fontId="18" fillId="0" borderId="2" xfId="0" applyNumberFormat="1" applyFont="1" applyBorder="1" applyAlignment="1" applyProtection="1">
      <alignment horizontal="right"/>
      <protection locked="0"/>
    </xf>
    <xf numFmtId="0" fontId="18" fillId="0" borderId="6" xfId="0" applyFont="1" applyBorder="1"/>
    <xf numFmtId="0" fontId="22" fillId="0" borderId="0" xfId="0" applyFont="1" applyAlignment="1" applyProtection="1">
      <alignment horizontal="left"/>
      <protection locked="0"/>
    </xf>
    <xf numFmtId="14" fontId="22" fillId="0" borderId="9" xfId="0" applyNumberFormat="1" applyFont="1" applyBorder="1" applyAlignment="1">
      <alignment horizontal="center" vertical="center" wrapText="1"/>
    </xf>
    <xf numFmtId="0" fontId="22" fillId="0" borderId="1" xfId="0" applyFont="1" applyBorder="1" applyAlignment="1">
      <alignment vertical="center" wrapText="1"/>
    </xf>
    <xf numFmtId="0" fontId="22" fillId="0" borderId="0" xfId="0" applyFont="1" applyAlignment="1">
      <alignment vertical="center" wrapText="1"/>
    </xf>
    <xf numFmtId="166" fontId="20" fillId="3" borderId="9" xfId="0" quotePrefix="1" applyNumberFormat="1" applyFont="1" applyFill="1" applyBorder="1" applyAlignment="1">
      <alignment horizontal="right"/>
    </xf>
    <xf numFmtId="1" fontId="20" fillId="2" borderId="9" xfId="0" applyNumberFormat="1" applyFont="1" applyFill="1" applyBorder="1" applyAlignment="1">
      <alignment horizontal="center"/>
    </xf>
    <xf numFmtId="0" fontId="22" fillId="0" borderId="2" xfId="0" applyFont="1" applyBorder="1" applyAlignment="1">
      <alignment vertical="center" wrapText="1"/>
    </xf>
    <xf numFmtId="0" fontId="18" fillId="0" borderId="0" xfId="0" applyFont="1" applyProtection="1">
      <protection locked="0"/>
    </xf>
    <xf numFmtId="44" fontId="18" fillId="0" borderId="0" xfId="0" applyNumberFormat="1" applyFont="1"/>
    <xf numFmtId="0" fontId="18" fillId="0" borderId="10" xfId="0" applyFont="1" applyBorder="1" applyProtection="1">
      <protection locked="0"/>
    </xf>
    <xf numFmtId="0" fontId="22" fillId="0" borderId="0" xfId="0" applyFont="1" applyAlignment="1" applyProtection="1">
      <alignment vertical="center" wrapText="1"/>
      <protection locked="0"/>
    </xf>
    <xf numFmtId="0" fontId="19" fillId="0" borderId="38" xfId="0" applyFont="1" applyBorder="1" applyAlignment="1">
      <alignment horizontal="center" vertical="center" wrapText="1"/>
    </xf>
    <xf numFmtId="0" fontId="19" fillId="0" borderId="36" xfId="0" applyFont="1" applyBorder="1" applyAlignment="1">
      <alignment horizontal="center" vertical="center" wrapText="1"/>
    </xf>
    <xf numFmtId="0" fontId="20" fillId="0" borderId="40" xfId="0" applyFont="1" applyBorder="1" applyAlignment="1" applyProtection="1">
      <alignment wrapText="1"/>
      <protection locked="0"/>
    </xf>
    <xf numFmtId="0" fontId="20" fillId="0" borderId="41" xfId="0" applyFont="1" applyBorder="1" applyAlignment="1" applyProtection="1">
      <alignment wrapText="1"/>
      <protection locked="0"/>
    </xf>
    <xf numFmtId="2" fontId="20" fillId="0" borderId="41" xfId="0" applyNumberFormat="1" applyFont="1" applyBorder="1" applyAlignment="1" applyProtection="1">
      <alignment vertical="center" wrapText="1"/>
      <protection locked="0"/>
    </xf>
    <xf numFmtId="0" fontId="19" fillId="0" borderId="68" xfId="0" applyFont="1" applyBorder="1" applyAlignment="1">
      <alignment horizontal="center" vertical="center" wrapText="1"/>
    </xf>
    <xf numFmtId="0" fontId="19" fillId="0" borderId="0" xfId="0" applyFont="1" applyAlignment="1">
      <alignment horizontal="center" vertical="center"/>
    </xf>
    <xf numFmtId="0" fontId="19" fillId="0" borderId="36" xfId="0" applyFont="1" applyBorder="1" applyAlignment="1">
      <alignment horizontal="center" vertical="center"/>
    </xf>
    <xf numFmtId="0" fontId="19" fillId="0" borderId="37" xfId="0" applyFont="1" applyBorder="1" applyAlignment="1">
      <alignment horizontal="center" vertical="center"/>
    </xf>
    <xf numFmtId="0" fontId="4" fillId="0" borderId="0" xfId="0" applyFont="1" applyAlignment="1">
      <alignment horizontal="center" vertical="center"/>
    </xf>
    <xf numFmtId="0" fontId="20" fillId="0" borderId="41" xfId="0" applyFont="1" applyBorder="1" applyAlignment="1" applyProtection="1">
      <alignment horizontal="center" vertical="center" wrapText="1"/>
      <protection locked="0"/>
    </xf>
    <xf numFmtId="1" fontId="20" fillId="0" borderId="47" xfId="0" applyNumberFormat="1" applyFont="1" applyBorder="1" applyAlignment="1" applyProtection="1">
      <alignment horizontal="center" vertical="center" wrapText="1"/>
      <protection locked="0"/>
    </xf>
    <xf numFmtId="0" fontId="20" fillId="0" borderId="47" xfId="0" applyFont="1" applyBorder="1" applyAlignment="1" applyProtection="1">
      <alignment horizontal="center" vertical="center" wrapText="1"/>
      <protection locked="0"/>
    </xf>
    <xf numFmtId="166" fontId="20" fillId="0" borderId="45" xfId="0" applyNumberFormat="1" applyFont="1" applyBorder="1" applyAlignment="1" applyProtection="1">
      <alignment horizontal="center" vertical="center" wrapText="1"/>
      <protection locked="0"/>
    </xf>
    <xf numFmtId="7" fontId="34" fillId="3" borderId="35" xfId="0" applyNumberFormat="1" applyFont="1" applyFill="1" applyBorder="1" applyAlignment="1">
      <alignment horizontal="center" vertical="center" wrapText="1"/>
    </xf>
    <xf numFmtId="14" fontId="20" fillId="0" borderId="41" xfId="0" applyNumberFormat="1" applyFont="1" applyBorder="1" applyAlignment="1" applyProtection="1">
      <alignment horizontal="center" vertical="center" wrapText="1"/>
      <protection locked="0"/>
    </xf>
    <xf numFmtId="0" fontId="1" fillId="0" borderId="0" xfId="0" applyFont="1" applyAlignment="1">
      <alignment horizontal="center" vertical="center" wrapText="1"/>
    </xf>
    <xf numFmtId="0" fontId="22" fillId="2" borderId="1" xfId="0" applyFont="1" applyFill="1" applyBorder="1" applyAlignment="1">
      <alignment horizontal="center" vertical="center" wrapText="1"/>
    </xf>
    <xf numFmtId="0" fontId="22" fillId="2" borderId="0" xfId="0" applyFont="1" applyFill="1" applyAlignment="1">
      <alignment horizontal="center" vertical="center" wrapText="1"/>
    </xf>
    <xf numFmtId="0" fontId="19" fillId="9" borderId="0" xfId="0" applyFont="1" applyFill="1" applyAlignment="1">
      <alignment horizontal="left" vertical="center"/>
    </xf>
    <xf numFmtId="0" fontId="41" fillId="9" borderId="0" xfId="0" applyFont="1" applyFill="1" applyAlignment="1">
      <alignment horizontal="left" vertical="center"/>
    </xf>
    <xf numFmtId="0" fontId="21" fillId="2" borderId="1" xfId="0" applyFont="1" applyFill="1" applyBorder="1" applyAlignment="1">
      <alignment horizontal="center" vertical="center"/>
    </xf>
    <xf numFmtId="0" fontId="34" fillId="0" borderId="0" xfId="0" applyFont="1" applyAlignment="1" applyProtection="1">
      <alignment horizontal="center"/>
      <protection locked="0"/>
    </xf>
    <xf numFmtId="0" fontId="42" fillId="10" borderId="0" xfId="0" applyFont="1" applyFill="1" applyAlignment="1" applyProtection="1">
      <alignment horizontal="center"/>
      <protection locked="0"/>
    </xf>
    <xf numFmtId="0" fontId="5" fillId="0" borderId="0" xfId="0" applyFont="1" applyProtection="1">
      <protection hidden="1"/>
    </xf>
    <xf numFmtId="0" fontId="2" fillId="0" borderId="0" xfId="0" applyFont="1" applyProtection="1">
      <protection hidden="1"/>
    </xf>
    <xf numFmtId="0" fontId="3"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1" fillId="0" borderId="0" xfId="0" applyFont="1" applyProtection="1">
      <protection hidden="1"/>
    </xf>
    <xf numFmtId="0" fontId="1" fillId="2" borderId="0" xfId="0" applyFont="1" applyFill="1" applyAlignment="1" applyProtection="1">
      <alignment horizontal="center" vertical="center"/>
      <protection hidden="1"/>
    </xf>
    <xf numFmtId="0" fontId="4" fillId="2" borderId="0" xfId="0" applyFont="1" applyFill="1" applyProtection="1">
      <protection hidden="1"/>
    </xf>
    <xf numFmtId="0" fontId="5" fillId="2" borderId="0" xfId="0" applyFont="1" applyFill="1" applyProtection="1">
      <protection hidden="1"/>
    </xf>
    <xf numFmtId="0" fontId="5" fillId="0" borderId="0" xfId="0" applyFont="1" applyAlignment="1" applyProtection="1">
      <alignment horizontal="left" vertical="center"/>
      <protection hidden="1"/>
    </xf>
    <xf numFmtId="0" fontId="43" fillId="0" borderId="0" xfId="0" applyFont="1" applyAlignment="1" applyProtection="1">
      <alignment horizontal="center"/>
      <protection hidden="1"/>
    </xf>
    <xf numFmtId="0" fontId="4" fillId="0" borderId="0" xfId="0" applyFont="1" applyAlignment="1" applyProtection="1">
      <alignment horizontal="left"/>
      <protection hidden="1"/>
    </xf>
    <xf numFmtId="0" fontId="5" fillId="0" borderId="0" xfId="0" applyFont="1" applyAlignment="1" applyProtection="1">
      <alignment vertical="center"/>
      <protection hidden="1"/>
    </xf>
    <xf numFmtId="0" fontId="42" fillId="10" borderId="0" xfId="0" applyFont="1" applyFill="1" applyAlignment="1" applyProtection="1">
      <alignment horizontal="center"/>
      <protection locked="0" hidden="1"/>
    </xf>
    <xf numFmtId="0" fontId="30" fillId="0" borderId="0" xfId="3" applyFont="1" applyAlignment="1" applyProtection="1">
      <alignment vertical="center"/>
      <protection hidden="1"/>
    </xf>
    <xf numFmtId="0" fontId="4" fillId="0" borderId="0" xfId="0" applyFont="1" applyAlignment="1" applyProtection="1">
      <alignment horizontal="center"/>
      <protection hidden="1"/>
    </xf>
    <xf numFmtId="0" fontId="4" fillId="0" borderId="36" xfId="0" applyFont="1" applyBorder="1" applyAlignment="1" applyProtection="1">
      <alignment horizontal="center"/>
      <protection hidden="1"/>
    </xf>
    <xf numFmtId="0" fontId="4" fillId="0" borderId="37" xfId="0" applyFont="1" applyBorder="1" applyAlignment="1" applyProtection="1">
      <alignment horizontal="center"/>
      <protection hidden="1"/>
    </xf>
    <xf numFmtId="0" fontId="4" fillId="0" borderId="38" xfId="0" applyFont="1" applyBorder="1" applyAlignment="1" applyProtection="1">
      <alignment vertical="center" wrapText="1"/>
      <protection hidden="1"/>
    </xf>
    <xf numFmtId="0" fontId="4" fillId="0" borderId="36" xfId="0" applyFont="1" applyBorder="1" applyAlignment="1" applyProtection="1">
      <alignment vertical="center" wrapText="1"/>
      <protection hidden="1"/>
    </xf>
    <xf numFmtId="0" fontId="4" fillId="0" borderId="39" xfId="0" applyFont="1" applyBorder="1" applyAlignment="1" applyProtection="1">
      <alignment vertical="center" wrapText="1"/>
      <protection hidden="1"/>
    </xf>
    <xf numFmtId="14" fontId="10" fillId="0" borderId="40" xfId="0" applyNumberFormat="1" applyFont="1" applyBorder="1" applyAlignment="1" applyProtection="1">
      <alignment horizontal="center" vertical="center" wrapText="1"/>
      <protection hidden="1"/>
    </xf>
    <xf numFmtId="0" fontId="10" fillId="0" borderId="41" xfId="0" applyFont="1" applyBorder="1" applyAlignment="1" applyProtection="1">
      <alignment vertical="center" wrapText="1"/>
      <protection hidden="1"/>
    </xf>
    <xf numFmtId="0" fontId="10" fillId="0" borderId="42" xfId="0" applyFont="1" applyBorder="1" applyAlignment="1" applyProtection="1">
      <alignment wrapText="1"/>
      <protection hidden="1"/>
    </xf>
    <xf numFmtId="1" fontId="10" fillId="0" borderId="43" xfId="0" applyNumberFormat="1" applyFont="1" applyBorder="1" applyAlignment="1" applyProtection="1">
      <alignment vertical="center" wrapText="1"/>
      <protection hidden="1"/>
    </xf>
    <xf numFmtId="166" fontId="10" fillId="0" borderId="44" xfId="0" applyNumberFormat="1" applyFont="1" applyBorder="1" applyAlignment="1" applyProtection="1">
      <alignment vertical="center" wrapText="1"/>
      <protection hidden="1"/>
    </xf>
    <xf numFmtId="0" fontId="10" fillId="0" borderId="43" xfId="0" applyFont="1" applyBorder="1" applyAlignment="1" applyProtection="1">
      <alignment vertical="center" wrapText="1"/>
      <protection hidden="1"/>
    </xf>
    <xf numFmtId="166" fontId="10" fillId="0" borderId="45" xfId="0" applyNumberFormat="1" applyFont="1" applyBorder="1" applyAlignment="1" applyProtection="1">
      <alignment vertical="center" wrapText="1"/>
      <protection hidden="1"/>
    </xf>
    <xf numFmtId="7" fontId="10" fillId="4" borderId="32" xfId="0" applyNumberFormat="1" applyFont="1" applyFill="1" applyBorder="1" applyAlignment="1" applyProtection="1">
      <alignment vertical="center" wrapText="1"/>
      <protection hidden="1"/>
    </xf>
    <xf numFmtId="14" fontId="10" fillId="0" borderId="41" xfId="0" applyNumberFormat="1" applyFont="1" applyBorder="1" applyAlignment="1" applyProtection="1">
      <alignment horizontal="center" wrapText="1"/>
      <protection hidden="1"/>
    </xf>
    <xf numFmtId="0" fontId="10" fillId="0" borderId="41" xfId="0" applyFont="1" applyBorder="1" applyAlignment="1" applyProtection="1">
      <alignment horizontal="left" vertical="center" wrapText="1"/>
      <protection hidden="1"/>
    </xf>
    <xf numFmtId="0" fontId="10" fillId="0" borderId="46" xfId="0" applyFont="1" applyBorder="1" applyAlignment="1" applyProtection="1">
      <alignment wrapText="1"/>
      <protection hidden="1"/>
    </xf>
    <xf numFmtId="1" fontId="10" fillId="0" borderId="47" xfId="0" applyNumberFormat="1" applyFont="1" applyBorder="1" applyAlignment="1" applyProtection="1">
      <alignment vertical="center" wrapText="1"/>
      <protection hidden="1"/>
    </xf>
    <xf numFmtId="0" fontId="10" fillId="0" borderId="47" xfId="0" applyFont="1" applyBorder="1" applyAlignment="1" applyProtection="1">
      <alignment vertical="center" wrapText="1"/>
      <protection hidden="1"/>
    </xf>
    <xf numFmtId="7" fontId="10" fillId="4" borderId="33" xfId="0" applyNumberFormat="1" applyFont="1" applyFill="1" applyBorder="1" applyAlignment="1" applyProtection="1">
      <alignment vertical="center" wrapText="1"/>
      <protection hidden="1"/>
    </xf>
    <xf numFmtId="0" fontId="10" fillId="0" borderId="48" xfId="0" applyFont="1" applyBorder="1" applyAlignment="1" applyProtection="1">
      <alignment vertical="center" wrapText="1"/>
      <protection hidden="1"/>
    </xf>
    <xf numFmtId="0" fontId="10" fillId="0" borderId="49" xfId="0" applyFont="1" applyBorder="1" applyAlignment="1" applyProtection="1">
      <alignment vertical="center" wrapText="1"/>
      <protection hidden="1"/>
    </xf>
    <xf numFmtId="0" fontId="10" fillId="0" borderId="0" xfId="0" applyFont="1" applyAlignment="1" applyProtection="1">
      <alignment wrapText="1"/>
      <protection hidden="1"/>
    </xf>
    <xf numFmtId="166" fontId="10" fillId="0" borderId="0" xfId="0" applyNumberFormat="1" applyFont="1" applyAlignment="1" applyProtection="1">
      <alignment wrapText="1"/>
      <protection hidden="1"/>
    </xf>
    <xf numFmtId="0" fontId="10" fillId="0" borderId="50" xfId="0" applyFont="1" applyBorder="1" applyAlignment="1" applyProtection="1">
      <alignment vertical="center" wrapText="1"/>
      <protection hidden="1"/>
    </xf>
    <xf numFmtId="7" fontId="10" fillId="4" borderId="34" xfId="0" applyNumberFormat="1" applyFont="1" applyFill="1" applyBorder="1" applyAlignment="1" applyProtection="1">
      <alignment vertical="center" wrapText="1"/>
      <protection hidden="1"/>
    </xf>
    <xf numFmtId="0" fontId="10" fillId="0" borderId="51" xfId="0" applyFont="1" applyBorder="1" applyAlignment="1" applyProtection="1">
      <alignment vertical="center" wrapText="1"/>
      <protection hidden="1"/>
    </xf>
    <xf numFmtId="2" fontId="10" fillId="0" borderId="51" xfId="0" applyNumberFormat="1" applyFont="1" applyBorder="1" applyAlignment="1" applyProtection="1">
      <alignment vertical="center" wrapText="1"/>
      <protection hidden="1"/>
    </xf>
    <xf numFmtId="14" fontId="10" fillId="0" borderId="51" xfId="0" applyNumberFormat="1" applyFont="1" applyBorder="1" applyAlignment="1" applyProtection="1">
      <alignment horizontal="center" wrapText="1"/>
      <protection hidden="1"/>
    </xf>
    <xf numFmtId="0" fontId="10" fillId="0" borderId="52" xfId="0" applyFont="1" applyBorder="1" applyAlignment="1" applyProtection="1">
      <alignment vertical="center" wrapText="1"/>
      <protection hidden="1"/>
    </xf>
    <xf numFmtId="166" fontId="10" fillId="0" borderId="53" xfId="0" applyNumberFormat="1" applyFont="1" applyBorder="1" applyAlignment="1" applyProtection="1">
      <alignment vertical="center" wrapText="1"/>
      <protection hidden="1"/>
    </xf>
    <xf numFmtId="1" fontId="10" fillId="0" borderId="55" xfId="0" applyNumberFormat="1" applyFont="1" applyBorder="1" applyProtection="1">
      <protection hidden="1"/>
    </xf>
    <xf numFmtId="1" fontId="10" fillId="0" borderId="56" xfId="0" applyNumberFormat="1" applyFont="1" applyBorder="1" applyAlignment="1" applyProtection="1">
      <alignment vertical="center"/>
      <protection hidden="1"/>
    </xf>
    <xf numFmtId="1" fontId="10" fillId="0" borderId="57" xfId="0" applyNumberFormat="1" applyFont="1" applyBorder="1" applyAlignment="1" applyProtection="1">
      <alignment vertical="center"/>
      <protection hidden="1"/>
    </xf>
    <xf numFmtId="1" fontId="10" fillId="0" borderId="58" xfId="0" applyNumberFormat="1" applyFont="1" applyBorder="1" applyAlignment="1" applyProtection="1">
      <alignment vertical="center"/>
      <protection hidden="1"/>
    </xf>
    <xf numFmtId="1" fontId="10" fillId="0" borderId="59" xfId="0" applyNumberFormat="1" applyFont="1" applyBorder="1" applyAlignment="1" applyProtection="1">
      <alignment vertical="center"/>
      <protection hidden="1"/>
    </xf>
    <xf numFmtId="1" fontId="10" fillId="0" borderId="55" xfId="0" applyNumberFormat="1" applyFont="1" applyBorder="1" applyAlignment="1" applyProtection="1">
      <alignment vertical="center"/>
      <protection hidden="1"/>
    </xf>
    <xf numFmtId="1" fontId="10" fillId="0" borderId="60" xfId="0" applyNumberFormat="1" applyFont="1" applyBorder="1" applyAlignment="1" applyProtection="1">
      <alignment vertical="center"/>
      <protection hidden="1"/>
    </xf>
    <xf numFmtId="1" fontId="10" fillId="0" borderId="61" xfId="0" applyNumberFormat="1" applyFont="1" applyBorder="1" applyAlignment="1" applyProtection="1">
      <alignment vertical="center"/>
      <protection hidden="1"/>
    </xf>
    <xf numFmtId="1" fontId="10" fillId="0" borderId="62" xfId="0" applyNumberFormat="1" applyFont="1" applyBorder="1" applyAlignment="1" applyProtection="1">
      <alignment vertical="center"/>
      <protection hidden="1"/>
    </xf>
    <xf numFmtId="0" fontId="10" fillId="0" borderId="0" xfId="0" applyFont="1" applyAlignment="1" applyProtection="1">
      <alignment vertical="center"/>
      <protection hidden="1"/>
    </xf>
    <xf numFmtId="0" fontId="10" fillId="0" borderId="63" xfId="0" applyFont="1" applyBorder="1" applyProtection="1">
      <protection hidden="1"/>
    </xf>
    <xf numFmtId="0" fontId="13" fillId="0" borderId="31" xfId="0" applyFont="1" applyBorder="1" applyAlignment="1" applyProtection="1">
      <alignment horizontal="right" vertical="center"/>
      <protection hidden="1"/>
    </xf>
    <xf numFmtId="0" fontId="13" fillId="0" borderId="64" xfId="0" applyFont="1" applyBorder="1" applyAlignment="1" applyProtection="1">
      <alignment horizontal="right" vertical="center"/>
      <protection hidden="1"/>
    </xf>
    <xf numFmtId="1" fontId="10" fillId="0" borderId="65" xfId="0" applyNumberFormat="1" applyFont="1" applyBorder="1" applyAlignment="1" applyProtection="1">
      <alignment vertical="center"/>
      <protection hidden="1"/>
    </xf>
    <xf numFmtId="166" fontId="10" fillId="2" borderId="31" xfId="0" applyNumberFormat="1" applyFont="1" applyFill="1" applyBorder="1" applyAlignment="1" applyProtection="1">
      <alignment vertical="center"/>
      <protection hidden="1"/>
    </xf>
    <xf numFmtId="166" fontId="10" fillId="0" borderId="42" xfId="0" applyNumberFormat="1" applyFont="1" applyBorder="1" applyAlignment="1" applyProtection="1">
      <alignment vertical="center"/>
      <protection hidden="1"/>
    </xf>
    <xf numFmtId="166" fontId="10" fillId="0" borderId="46" xfId="0" applyNumberFormat="1" applyFont="1" applyBorder="1" applyAlignment="1" applyProtection="1">
      <alignment vertical="center"/>
      <protection hidden="1"/>
    </xf>
    <xf numFmtId="7" fontId="10" fillId="3" borderId="31" xfId="0" applyNumberFormat="1" applyFont="1" applyFill="1" applyBorder="1" applyAlignment="1" applyProtection="1">
      <alignment vertical="center"/>
      <protection hidden="1"/>
    </xf>
    <xf numFmtId="0" fontId="10" fillId="0" borderId="0" xfId="0" applyFont="1" applyProtection="1">
      <protection hidden="1"/>
    </xf>
    <xf numFmtId="0" fontId="13" fillId="0" borderId="0" xfId="0" applyFont="1" applyAlignment="1" applyProtection="1">
      <alignment vertical="center"/>
      <protection hidden="1"/>
    </xf>
    <xf numFmtId="0" fontId="10" fillId="2" borderId="31" xfId="0" applyFont="1" applyFill="1" applyBorder="1" applyAlignment="1" applyProtection="1">
      <alignment horizontal="center" vertical="center"/>
      <protection hidden="1"/>
    </xf>
    <xf numFmtId="0" fontId="10" fillId="0" borderId="46" xfId="0" applyFont="1" applyBorder="1" applyAlignment="1" applyProtection="1">
      <alignment horizontal="center" vertical="center"/>
      <protection hidden="1"/>
    </xf>
    <xf numFmtId="166" fontId="13" fillId="0" borderId="66" xfId="0" quotePrefix="1" applyNumberFormat="1" applyFont="1" applyBorder="1" applyAlignment="1" applyProtection="1">
      <alignment horizontal="center" vertical="center"/>
      <protection hidden="1"/>
    </xf>
    <xf numFmtId="0" fontId="1" fillId="0" borderId="0" xfId="0" applyFont="1" applyAlignment="1" applyProtection="1">
      <alignment horizontal="right"/>
      <protection hidden="1"/>
    </xf>
    <xf numFmtId="0" fontId="11" fillId="0" borderId="0" xfId="0" applyFont="1" applyAlignment="1" applyProtection="1">
      <alignment horizontal="right"/>
      <protection hidden="1"/>
    </xf>
    <xf numFmtId="165" fontId="1" fillId="2" borderId="7" xfId="0" applyNumberFormat="1" applyFont="1" applyFill="1" applyBorder="1" applyProtection="1">
      <protection hidden="1"/>
    </xf>
    <xf numFmtId="166" fontId="5" fillId="0" borderId="67" xfId="0" applyNumberFormat="1" applyFont="1" applyBorder="1" applyProtection="1">
      <protection hidden="1"/>
    </xf>
    <xf numFmtId="0" fontId="4" fillId="2" borderId="1" xfId="0" applyFont="1" applyFill="1" applyBorder="1" applyAlignment="1" applyProtection="1">
      <alignment vertical="center"/>
      <protection hidden="1"/>
    </xf>
    <xf numFmtId="0" fontId="5" fillId="2" borderId="1" xfId="0" applyFont="1" applyFill="1" applyBorder="1" applyProtection="1">
      <protection hidden="1"/>
    </xf>
    <xf numFmtId="0" fontId="5" fillId="0" borderId="10" xfId="0" applyFont="1" applyBorder="1" applyProtection="1">
      <protection hidden="1"/>
    </xf>
    <xf numFmtId="0" fontId="27" fillId="2" borderId="3" xfId="0" applyFont="1" applyFill="1" applyBorder="1" applyAlignment="1" applyProtection="1">
      <alignment vertical="center"/>
      <protection hidden="1"/>
    </xf>
    <xf numFmtId="0" fontId="8" fillId="2" borderId="3" xfId="0" applyFont="1" applyFill="1" applyBorder="1" applyAlignment="1" applyProtection="1">
      <alignment vertical="center"/>
      <protection hidden="1"/>
    </xf>
    <xf numFmtId="0" fontId="5" fillId="2" borderId="0" xfId="0" applyFont="1" applyFill="1" applyAlignment="1" applyProtection="1">
      <alignment vertical="center"/>
      <protection hidden="1"/>
    </xf>
    <xf numFmtId="0" fontId="9" fillId="2" borderId="0" xfId="0" applyFont="1" applyFill="1" applyAlignment="1" applyProtection="1">
      <alignment vertical="center" wrapText="1"/>
      <protection hidden="1"/>
    </xf>
    <xf numFmtId="0" fontId="9" fillId="0" borderId="0" xfId="0" applyFont="1" applyAlignment="1" applyProtection="1">
      <alignment vertical="center" wrapText="1"/>
      <protection hidden="1"/>
    </xf>
    <xf numFmtId="0" fontId="9" fillId="6" borderId="0" xfId="0" applyFont="1" applyFill="1" applyAlignment="1" applyProtection="1">
      <alignment vertical="center" wrapText="1"/>
      <protection hidden="1"/>
    </xf>
    <xf numFmtId="0" fontId="4" fillId="0" borderId="0" xfId="0" applyFont="1" applyProtection="1">
      <protection hidden="1"/>
    </xf>
    <xf numFmtId="166" fontId="5" fillId="0" borderId="0" xfId="0" applyNumberFormat="1" applyFont="1" applyAlignment="1" applyProtection="1">
      <alignment horizontal="right"/>
      <protection hidden="1"/>
    </xf>
    <xf numFmtId="0" fontId="5" fillId="0" borderId="4" xfId="0" applyFont="1" applyBorder="1" applyProtection="1">
      <protection hidden="1"/>
    </xf>
    <xf numFmtId="0" fontId="5" fillId="0" borderId="5" xfId="0" applyFont="1" applyBorder="1" applyProtection="1">
      <protection hidden="1"/>
    </xf>
    <xf numFmtId="0" fontId="5" fillId="0" borderId="2" xfId="0" applyFont="1" applyBorder="1" applyProtection="1">
      <protection hidden="1"/>
    </xf>
    <xf numFmtId="0" fontId="27" fillId="0" borderId="2" xfId="0" applyFont="1" applyBorder="1" applyAlignment="1" applyProtection="1">
      <alignment horizontal="left"/>
      <protection hidden="1"/>
    </xf>
    <xf numFmtId="0" fontId="4" fillId="0" borderId="2" xfId="0" applyFont="1" applyBorder="1" applyProtection="1">
      <protection hidden="1"/>
    </xf>
    <xf numFmtId="166" fontId="5" fillId="0" borderId="2" xfId="0" applyNumberFormat="1" applyFont="1" applyBorder="1" applyAlignment="1" applyProtection="1">
      <alignment horizontal="right"/>
      <protection hidden="1"/>
    </xf>
    <xf numFmtId="0" fontId="5" fillId="0" borderId="6" xfId="0" applyFont="1" applyBorder="1" applyProtection="1">
      <protection hidden="1"/>
    </xf>
    <xf numFmtId="0" fontId="27" fillId="0" borderId="0" xfId="0" applyFont="1" applyAlignment="1" applyProtection="1">
      <alignment horizontal="left"/>
      <protection hidden="1"/>
    </xf>
    <xf numFmtId="0" fontId="4" fillId="2" borderId="8" xfId="0" applyFont="1" applyFill="1" applyBorder="1" applyAlignment="1" applyProtection="1">
      <alignment horizontal="left" wrapText="1"/>
      <protection hidden="1"/>
    </xf>
    <xf numFmtId="14" fontId="27" fillId="0" borderId="9" xfId="0" applyNumberFormat="1" applyFont="1" applyBorder="1" applyAlignment="1" applyProtection="1">
      <alignment horizontal="center" vertical="center" wrapText="1"/>
      <protection hidden="1"/>
    </xf>
    <xf numFmtId="0" fontId="27" fillId="0" borderId="1" xfId="0" applyFont="1" applyBorder="1" applyAlignment="1" applyProtection="1">
      <alignment vertical="center" wrapText="1"/>
      <protection hidden="1"/>
    </xf>
    <xf numFmtId="0" fontId="4" fillId="0" borderId="3" xfId="0" applyFont="1" applyBorder="1" applyProtection="1">
      <protection hidden="1"/>
    </xf>
    <xf numFmtId="0" fontId="27" fillId="0" borderId="0" xfId="0" applyFont="1" applyAlignment="1" applyProtection="1">
      <alignment vertical="center" wrapText="1"/>
      <protection hidden="1"/>
    </xf>
    <xf numFmtId="166" fontId="10" fillId="3" borderId="9" xfId="0" quotePrefix="1" applyNumberFormat="1" applyFont="1" applyFill="1" applyBorder="1" applyAlignment="1" applyProtection="1">
      <alignment horizontal="right"/>
      <protection hidden="1"/>
    </xf>
    <xf numFmtId="0" fontId="27" fillId="0" borderId="0" xfId="0" applyFont="1" applyAlignment="1" applyProtection="1">
      <alignment horizontal="center" vertical="center" wrapText="1"/>
      <protection hidden="1"/>
    </xf>
    <xf numFmtId="1" fontId="10" fillId="2" borderId="9" xfId="0" applyNumberFormat="1" applyFont="1" applyFill="1" applyBorder="1" applyAlignment="1" applyProtection="1">
      <alignment horizontal="center"/>
      <protection hidden="1"/>
    </xf>
    <xf numFmtId="0" fontId="27" fillId="0" borderId="2" xfId="0" applyFont="1" applyBorder="1" applyAlignment="1" applyProtection="1">
      <alignment vertical="center" wrapText="1"/>
      <protection hidden="1"/>
    </xf>
    <xf numFmtId="44" fontId="5" fillId="0" borderId="0" xfId="0" applyNumberFormat="1" applyFont="1" applyProtection="1">
      <protection hidden="1"/>
    </xf>
    <xf numFmtId="0" fontId="4" fillId="0" borderId="8" xfId="0" applyFont="1" applyBorder="1" applyProtection="1">
      <protection hidden="1"/>
    </xf>
    <xf numFmtId="0" fontId="28" fillId="0" borderId="3" xfId="3" applyFont="1" applyBorder="1" applyProtection="1">
      <protection hidden="1"/>
    </xf>
    <xf numFmtId="0" fontId="28" fillId="0" borderId="4" xfId="3" applyFont="1" applyBorder="1" applyProtection="1">
      <protection hidden="1"/>
    </xf>
    <xf numFmtId="0" fontId="5" fillId="7" borderId="11" xfId="0" applyFont="1" applyFill="1" applyBorder="1" applyProtection="1">
      <protection hidden="1"/>
    </xf>
    <xf numFmtId="0" fontId="28" fillId="0" borderId="5" xfId="3" applyFont="1" applyBorder="1" applyProtection="1">
      <protection hidden="1"/>
    </xf>
    <xf numFmtId="0" fontId="28" fillId="0" borderId="6" xfId="3" applyFont="1" applyBorder="1" applyProtection="1">
      <protection hidden="1"/>
    </xf>
    <xf numFmtId="0" fontId="20" fillId="0" borderId="49" xfId="0" applyFont="1" applyBorder="1" applyAlignment="1" applyProtection="1">
      <alignment vertical="center" wrapText="1"/>
      <protection locked="0"/>
    </xf>
    <xf numFmtId="0" fontId="4" fillId="0" borderId="0" xfId="0" applyFont="1" applyAlignment="1" applyProtection="1">
      <alignment horizontal="left" vertical="center"/>
      <protection locked="0"/>
    </xf>
    <xf numFmtId="0" fontId="6" fillId="0" borderId="0" xfId="0" applyFont="1" applyAlignment="1" applyProtection="1">
      <alignment horizontal="left" vertical="center"/>
      <protection locked="0"/>
    </xf>
    <xf numFmtId="49" fontId="4" fillId="0" borderId="0" xfId="0" applyNumberFormat="1" applyFont="1" applyAlignment="1" applyProtection="1">
      <alignment horizontal="left" vertical="center"/>
      <protection locked="0"/>
    </xf>
    <xf numFmtId="1" fontId="4" fillId="0" borderId="0" xfId="0" applyNumberFormat="1" applyFont="1" applyAlignment="1" applyProtection="1">
      <alignment horizontal="left" vertical="center"/>
      <protection locked="0"/>
    </xf>
    <xf numFmtId="1" fontId="6" fillId="0" borderId="0" xfId="0" applyNumberFormat="1" applyFont="1" applyAlignment="1" applyProtection="1">
      <alignment horizontal="left" vertical="center"/>
      <protection locked="0"/>
    </xf>
    <xf numFmtId="0" fontId="20" fillId="0" borderId="47" xfId="0" applyFont="1" applyBorder="1" applyAlignment="1" applyProtection="1">
      <alignment horizontal="left" vertical="center" wrapText="1"/>
      <protection locked="0"/>
    </xf>
    <xf numFmtId="7" fontId="20" fillId="4" borderId="33" xfId="0" applyNumberFormat="1" applyFont="1" applyFill="1" applyBorder="1" applyAlignment="1">
      <alignment horizontal="right" vertical="center" wrapText="1"/>
    </xf>
    <xf numFmtId="0" fontId="4" fillId="0" borderId="0" xfId="0" applyFont="1" applyAlignment="1">
      <alignment vertical="center"/>
    </xf>
    <xf numFmtId="14" fontId="22" fillId="0" borderId="7" xfId="0" applyNumberFormat="1" applyFont="1" applyBorder="1" applyAlignment="1" applyProtection="1">
      <alignment horizontal="center" vertical="center" wrapText="1"/>
      <protection locked="0"/>
    </xf>
    <xf numFmtId="14" fontId="22" fillId="0" borderId="19" xfId="0" applyNumberFormat="1" applyFont="1" applyBorder="1" applyAlignment="1" applyProtection="1">
      <alignment horizontal="center" vertical="center" wrapText="1"/>
      <protection locked="0"/>
    </xf>
    <xf numFmtId="14" fontId="22" fillId="0" borderId="20" xfId="0" applyNumberFormat="1" applyFont="1" applyBorder="1" applyAlignment="1" applyProtection="1">
      <alignment horizontal="center" vertical="center" wrapText="1"/>
      <protection locked="0"/>
    </xf>
    <xf numFmtId="0" fontId="22" fillId="2" borderId="3" xfId="0" applyFont="1" applyFill="1" applyBorder="1" applyAlignment="1">
      <alignment horizontal="center" vertical="center" wrapText="1"/>
    </xf>
    <xf numFmtId="0" fontId="22" fillId="2" borderId="0" xfId="0" applyFont="1" applyFill="1" applyAlignment="1">
      <alignment horizontal="center" vertical="center" wrapText="1"/>
    </xf>
    <xf numFmtId="0" fontId="21" fillId="0" borderId="78" xfId="0" applyFont="1" applyBorder="1" applyAlignment="1">
      <alignment horizontal="right" vertical="center" indent="1"/>
    </xf>
    <xf numFmtId="0" fontId="21" fillId="0" borderId="79" xfId="0" applyFont="1" applyBorder="1" applyAlignment="1">
      <alignment horizontal="right" vertical="center" indent="1"/>
    </xf>
    <xf numFmtId="0" fontId="23" fillId="0" borderId="23" xfId="0" applyFont="1" applyBorder="1" applyAlignment="1" applyProtection="1">
      <alignment horizontal="left" vertical="center"/>
      <protection locked="0"/>
    </xf>
    <xf numFmtId="0" fontId="23" fillId="0" borderId="24" xfId="0" applyFont="1" applyBorder="1" applyAlignment="1" applyProtection="1">
      <alignment horizontal="left" vertical="center"/>
      <protection locked="0"/>
    </xf>
    <xf numFmtId="14" fontId="22" fillId="0" borderId="8" xfId="0" applyNumberFormat="1" applyFont="1" applyBorder="1" applyAlignment="1" applyProtection="1">
      <alignment horizontal="center" vertical="center" wrapText="1"/>
      <protection locked="0"/>
    </xf>
    <xf numFmtId="14" fontId="22" fillId="0" borderId="10" xfId="0" applyNumberFormat="1" applyFont="1" applyBorder="1" applyAlignment="1" applyProtection="1">
      <alignment horizontal="center" vertical="center" wrapText="1"/>
      <protection locked="0"/>
    </xf>
    <xf numFmtId="0" fontId="22" fillId="2" borderId="8"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9" fillId="0" borderId="8" xfId="0" applyFont="1" applyBorder="1" applyAlignment="1" applyProtection="1">
      <alignment horizontal="center"/>
      <protection locked="0"/>
    </xf>
    <xf numFmtId="0" fontId="19" fillId="0" borderId="1" xfId="0" applyFont="1" applyBorder="1" applyAlignment="1" applyProtection="1">
      <alignment horizontal="center"/>
      <protection locked="0"/>
    </xf>
    <xf numFmtId="0" fontId="19" fillId="0" borderId="10" xfId="0" applyFont="1" applyBorder="1" applyAlignment="1" applyProtection="1">
      <alignment horizontal="center"/>
      <protection locked="0"/>
    </xf>
    <xf numFmtId="0" fontId="19" fillId="0" borderId="3" xfId="0" applyFont="1" applyBorder="1" applyAlignment="1" applyProtection="1">
      <alignment horizontal="center"/>
      <protection locked="0"/>
    </xf>
    <xf numFmtId="0" fontId="19" fillId="0" borderId="0" xfId="0" applyFont="1" applyAlignment="1" applyProtection="1">
      <alignment horizontal="center"/>
      <protection locked="0"/>
    </xf>
    <xf numFmtId="0" fontId="19" fillId="0" borderId="4" xfId="0" applyFont="1" applyBorder="1" applyAlignment="1" applyProtection="1">
      <alignment horizontal="center"/>
      <protection locked="0"/>
    </xf>
    <xf numFmtId="0" fontId="19" fillId="0" borderId="5" xfId="0" applyFont="1" applyBorder="1" applyAlignment="1" applyProtection="1">
      <alignment horizontal="center"/>
      <protection locked="0"/>
    </xf>
    <xf numFmtId="0" fontId="19" fillId="0" borderId="2" xfId="0" applyFont="1" applyBorder="1" applyAlignment="1" applyProtection="1">
      <alignment horizontal="center"/>
      <protection locked="0"/>
    </xf>
    <xf numFmtId="0" fontId="19" fillId="0" borderId="6" xfId="0" applyFont="1" applyBorder="1" applyAlignment="1" applyProtection="1">
      <alignment horizontal="center"/>
      <protection locked="0"/>
    </xf>
    <xf numFmtId="0" fontId="18" fillId="2" borderId="0" xfId="0" applyFont="1" applyFill="1" applyAlignment="1">
      <alignment horizontal="left" vertical="center"/>
    </xf>
    <xf numFmtId="0" fontId="19" fillId="2" borderId="0" xfId="0" applyFont="1" applyFill="1" applyAlignment="1">
      <alignment horizontal="left"/>
    </xf>
    <xf numFmtId="0" fontId="25" fillId="2" borderId="0" xfId="1" applyFill="1" applyAlignment="1">
      <alignment horizontal="left"/>
    </xf>
    <xf numFmtId="0" fontId="19" fillId="2" borderId="13" xfId="0" applyFont="1" applyFill="1" applyBorder="1" applyAlignment="1">
      <alignment horizontal="left"/>
    </xf>
    <xf numFmtId="0" fontId="46" fillId="7" borderId="14" xfId="0" applyFont="1" applyFill="1" applyBorder="1" applyAlignment="1">
      <alignment horizontal="center" vertical="center" wrapText="1"/>
    </xf>
    <xf numFmtId="0" fontId="35" fillId="7" borderId="15" xfId="0" applyFont="1" applyFill="1" applyBorder="1" applyAlignment="1">
      <alignment horizontal="center" vertical="center" wrapText="1"/>
    </xf>
    <xf numFmtId="0" fontId="35" fillId="7" borderId="17" xfId="0" applyFont="1" applyFill="1" applyBorder="1" applyAlignment="1">
      <alignment horizontal="center" vertical="center" wrapText="1"/>
    </xf>
    <xf numFmtId="0" fontId="35" fillId="7" borderId="18" xfId="0" applyFont="1" applyFill="1" applyBorder="1" applyAlignment="1">
      <alignment horizontal="center" vertical="center" wrapText="1"/>
    </xf>
    <xf numFmtId="0" fontId="35" fillId="7" borderId="16" xfId="0" applyFont="1" applyFill="1" applyBorder="1" applyAlignment="1">
      <alignment horizontal="center" vertical="center" wrapText="1"/>
    </xf>
    <xf numFmtId="0" fontId="35" fillId="7" borderId="11" xfId="0" applyFont="1" applyFill="1" applyBorder="1" applyAlignment="1">
      <alignment horizontal="center" vertical="center" wrapText="1"/>
    </xf>
    <xf numFmtId="0" fontId="11" fillId="2" borderId="0" xfId="0" applyFont="1" applyFill="1" applyAlignment="1">
      <alignment horizontal="left" vertical="center"/>
    </xf>
    <xf numFmtId="0" fontId="19" fillId="0" borderId="75" xfId="0" applyFont="1" applyBorder="1" applyAlignment="1">
      <alignment horizontal="center" vertical="center"/>
    </xf>
    <xf numFmtId="0" fontId="19" fillId="0" borderId="76" xfId="0" applyFont="1" applyBorder="1" applyAlignment="1">
      <alignment horizontal="center" vertical="center"/>
    </xf>
    <xf numFmtId="0" fontId="36" fillId="7" borderId="0" xfId="0" applyFont="1" applyFill="1" applyAlignment="1">
      <alignment horizontal="left"/>
    </xf>
    <xf numFmtId="0" fontId="19" fillId="0" borderId="75" xfId="0" applyFont="1" applyBorder="1" applyAlignment="1">
      <alignment horizontal="center" vertical="center" wrapText="1"/>
    </xf>
    <xf numFmtId="0" fontId="19" fillId="0" borderId="76" xfId="0" applyFont="1" applyBorder="1" applyAlignment="1">
      <alignment horizontal="center" vertical="center" wrapText="1"/>
    </xf>
    <xf numFmtId="0" fontId="19" fillId="0" borderId="77" xfId="0" applyFont="1" applyBorder="1" applyAlignment="1">
      <alignment horizontal="center" vertical="center" wrapText="1"/>
    </xf>
    <xf numFmtId="0" fontId="5" fillId="0" borderId="0" xfId="0" applyFont="1" applyAlignment="1">
      <alignment horizontal="left" vertical="center"/>
    </xf>
    <xf numFmtId="0" fontId="21" fillId="2" borderId="0" xfId="0" applyFont="1" applyFill="1" applyAlignment="1">
      <alignment horizontal="left" vertical="center"/>
    </xf>
    <xf numFmtId="0" fontId="19" fillId="2" borderId="0" xfId="0" applyFont="1" applyFill="1" applyAlignment="1">
      <alignment horizontal="center"/>
    </xf>
    <xf numFmtId="0" fontId="18" fillId="0" borderId="0" xfId="0" applyFont="1" applyAlignment="1">
      <alignment horizontal="left"/>
    </xf>
    <xf numFmtId="0" fontId="18" fillId="0" borderId="18" xfId="0" applyFont="1" applyBorder="1" applyAlignment="1">
      <alignment horizontal="left"/>
    </xf>
    <xf numFmtId="0" fontId="4" fillId="0" borderId="0" xfId="0" applyFont="1" applyAlignment="1" applyProtection="1">
      <alignment horizontal="left"/>
      <protection locked="0"/>
    </xf>
    <xf numFmtId="0" fontId="17" fillId="2" borderId="0" xfId="0" applyFont="1" applyFill="1" applyAlignment="1">
      <alignment horizontal="center"/>
    </xf>
    <xf numFmtId="0" fontId="45" fillId="7" borderId="14" xfId="0" applyFont="1" applyFill="1" applyBorder="1" applyAlignment="1">
      <alignment horizontal="center" wrapText="1"/>
    </xf>
    <xf numFmtId="0" fontId="45" fillId="7" borderId="13" xfId="0" applyFont="1" applyFill="1" applyBorder="1" applyAlignment="1">
      <alignment horizontal="center" wrapText="1"/>
    </xf>
    <xf numFmtId="0" fontId="45" fillId="7" borderId="15" xfId="0" applyFont="1" applyFill="1" applyBorder="1" applyAlignment="1">
      <alignment horizontal="center" wrapText="1"/>
    </xf>
    <xf numFmtId="0" fontId="45" fillId="7" borderId="16" xfId="0" applyFont="1" applyFill="1" applyBorder="1" applyAlignment="1">
      <alignment horizontal="center" wrapText="1"/>
    </xf>
    <xf numFmtId="0" fontId="45" fillId="7" borderId="12" xfId="0" applyFont="1" applyFill="1" applyBorder="1" applyAlignment="1">
      <alignment horizontal="center" wrapText="1"/>
    </xf>
    <xf numFmtId="0" fontId="45" fillId="7" borderId="11" xfId="0" applyFont="1" applyFill="1" applyBorder="1" applyAlignment="1">
      <alignment horizontal="center" wrapText="1"/>
    </xf>
    <xf numFmtId="0" fontId="4" fillId="0" borderId="0" xfId="0" applyFont="1" applyAlignment="1">
      <alignment horizontal="right" vertical="center"/>
    </xf>
    <xf numFmtId="0" fontId="44" fillId="7" borderId="13" xfId="0" applyFont="1" applyFill="1" applyBorder="1" applyAlignment="1" applyProtection="1">
      <alignment horizontal="center" vertical="center" wrapText="1"/>
      <protection locked="0"/>
    </xf>
    <xf numFmtId="0" fontId="44" fillId="7" borderId="0" xfId="0" applyFont="1" applyFill="1" applyAlignment="1" applyProtection="1">
      <alignment horizontal="center" vertical="center" wrapText="1"/>
      <protection locked="0"/>
    </xf>
    <xf numFmtId="0" fontId="39" fillId="0" borderId="0" xfId="0" applyFont="1" applyAlignment="1">
      <alignment horizontal="center" vertical="center" wrapText="1"/>
    </xf>
    <xf numFmtId="0" fontId="19" fillId="2" borderId="7"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4" fillId="0" borderId="12" xfId="0" applyFont="1" applyBorder="1" applyAlignment="1">
      <alignment horizontal="center"/>
    </xf>
    <xf numFmtId="0" fontId="4" fillId="0" borderId="13" xfId="0" applyFont="1" applyBorder="1" applyAlignment="1">
      <alignment horizontal="center"/>
    </xf>
    <xf numFmtId="0" fontId="19" fillId="0" borderId="69" xfId="0" applyFont="1" applyBorder="1" applyAlignment="1">
      <alignment horizontal="center" vertical="center"/>
    </xf>
    <xf numFmtId="0" fontId="19" fillId="0" borderId="70" xfId="0" applyFont="1" applyBorder="1" applyAlignment="1">
      <alignment horizontal="center" vertical="center"/>
    </xf>
    <xf numFmtId="0" fontId="19" fillId="0" borderId="71" xfId="0" applyFont="1" applyBorder="1" applyAlignment="1">
      <alignment horizontal="center" vertical="center"/>
    </xf>
    <xf numFmtId="0" fontId="19" fillId="0" borderId="72" xfId="0" applyFont="1" applyBorder="1" applyAlignment="1">
      <alignment horizontal="center" vertical="center"/>
    </xf>
    <xf numFmtId="0" fontId="21" fillId="5" borderId="0" xfId="0" applyFont="1" applyFill="1" applyAlignment="1">
      <alignment horizontal="center"/>
    </xf>
    <xf numFmtId="0" fontId="19" fillId="0" borderId="73" xfId="0" applyFont="1" applyBorder="1" applyAlignment="1">
      <alignment horizontal="center" vertical="center"/>
    </xf>
    <xf numFmtId="0" fontId="19" fillId="0" borderId="74" xfId="0" applyFont="1" applyBorder="1" applyAlignment="1">
      <alignment horizontal="center" vertical="center"/>
    </xf>
    <xf numFmtId="0" fontId="31" fillId="3" borderId="15"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19" fillId="0" borderId="21" xfId="0" applyFont="1" applyBorder="1" applyAlignment="1">
      <alignment horizontal="center" vertical="center"/>
    </xf>
    <xf numFmtId="0" fontId="19" fillId="0" borderId="22" xfId="0" applyFont="1" applyBorder="1" applyAlignment="1">
      <alignment horizontal="center" vertical="center"/>
    </xf>
    <xf numFmtId="0" fontId="22" fillId="2" borderId="1" xfId="0" applyFont="1" applyFill="1" applyBorder="1" applyAlignment="1">
      <alignment horizontal="center" vertical="center" wrapText="1"/>
    </xf>
    <xf numFmtId="0" fontId="22" fillId="2" borderId="3" xfId="0" applyFont="1" applyFill="1" applyBorder="1" applyAlignment="1">
      <alignment horizontal="left" vertical="center"/>
    </xf>
    <xf numFmtId="0" fontId="22" fillId="2" borderId="0" xfId="0" applyFont="1" applyFill="1" applyAlignment="1">
      <alignment horizontal="left" vertical="center"/>
    </xf>
    <xf numFmtId="0" fontId="21" fillId="2" borderId="24" xfId="0" applyFont="1" applyFill="1" applyBorder="1" applyAlignment="1">
      <alignment horizontal="center" vertical="center"/>
    </xf>
    <xf numFmtId="0" fontId="21" fillId="2" borderId="25" xfId="0" applyFont="1" applyFill="1" applyBorder="1" applyAlignment="1">
      <alignment horizontal="center" vertical="center"/>
    </xf>
    <xf numFmtId="0" fontId="31" fillId="3" borderId="26" xfId="0" applyFont="1" applyFill="1" applyBorder="1" applyAlignment="1">
      <alignment horizontal="center" vertical="center" wrapText="1"/>
    </xf>
    <xf numFmtId="0" fontId="31" fillId="3" borderId="27" xfId="0" applyFont="1" applyFill="1" applyBorder="1" applyAlignment="1">
      <alignment horizontal="center" vertical="center" wrapText="1"/>
    </xf>
    <xf numFmtId="0" fontId="13" fillId="0" borderId="78" xfId="0" applyFont="1" applyBorder="1" applyAlignment="1" applyProtection="1">
      <alignment horizontal="right" vertical="center" indent="1"/>
      <protection hidden="1"/>
    </xf>
    <xf numFmtId="0" fontId="13" fillId="0" borderId="79" xfId="0" applyFont="1" applyBorder="1" applyAlignment="1" applyProtection="1">
      <alignment horizontal="right" vertical="center" indent="1"/>
      <protection hidden="1"/>
    </xf>
    <xf numFmtId="0" fontId="38" fillId="7" borderId="14" xfId="0" applyFont="1" applyFill="1" applyBorder="1" applyAlignment="1" applyProtection="1">
      <alignment horizontal="center" vertical="center" wrapText="1"/>
      <protection hidden="1"/>
    </xf>
    <xf numFmtId="0" fontId="38" fillId="7" borderId="13" xfId="0" applyFont="1" applyFill="1" applyBorder="1" applyAlignment="1" applyProtection="1">
      <alignment horizontal="center" vertical="center" wrapText="1"/>
      <protection hidden="1"/>
    </xf>
    <xf numFmtId="0" fontId="38" fillId="7" borderId="15" xfId="0" applyFont="1" applyFill="1" applyBorder="1" applyAlignment="1" applyProtection="1">
      <alignment horizontal="center" vertical="center" wrapText="1"/>
      <protection hidden="1"/>
    </xf>
    <xf numFmtId="0" fontId="38" fillId="7" borderId="16" xfId="0" applyFont="1" applyFill="1" applyBorder="1" applyAlignment="1" applyProtection="1">
      <alignment horizontal="center" vertical="center" wrapText="1"/>
      <protection hidden="1"/>
    </xf>
    <xf numFmtId="0" fontId="38" fillId="7" borderId="12" xfId="0" applyFont="1" applyFill="1" applyBorder="1" applyAlignment="1" applyProtection="1">
      <alignment horizontal="center" vertical="center" wrapText="1"/>
      <protection hidden="1"/>
    </xf>
    <xf numFmtId="0" fontId="38" fillId="0" borderId="0" xfId="0" applyFont="1" applyAlignment="1" applyProtection="1">
      <alignment horizontal="center" vertical="center" wrapText="1"/>
      <protection hidden="1"/>
    </xf>
    <xf numFmtId="0" fontId="9" fillId="2" borderId="8" xfId="0" applyFont="1" applyFill="1" applyBorder="1" applyAlignment="1" applyProtection="1">
      <alignment horizontal="left" vertical="center" wrapText="1"/>
      <protection hidden="1"/>
    </xf>
    <xf numFmtId="0" fontId="9" fillId="2" borderId="1" xfId="0" applyFont="1" applyFill="1" applyBorder="1" applyAlignment="1" applyProtection="1">
      <alignment horizontal="left" vertical="center" wrapText="1"/>
      <protection hidden="1"/>
    </xf>
    <xf numFmtId="14" fontId="27" fillId="0" borderId="8" xfId="0" applyNumberFormat="1" applyFont="1" applyBorder="1" applyAlignment="1" applyProtection="1">
      <alignment horizontal="center" vertical="center" wrapText="1"/>
      <protection hidden="1"/>
    </xf>
    <xf numFmtId="14" fontId="27" fillId="0" borderId="10" xfId="0" applyNumberFormat="1" applyFont="1" applyBorder="1" applyAlignment="1" applyProtection="1">
      <alignment horizontal="center" vertical="center" wrapText="1"/>
      <protection hidden="1"/>
    </xf>
    <xf numFmtId="0" fontId="16" fillId="0" borderId="23" xfId="0" applyFont="1" applyBorder="1" applyAlignment="1" applyProtection="1">
      <alignment horizontal="left" vertical="center"/>
      <protection hidden="1"/>
    </xf>
    <xf numFmtId="0" fontId="16" fillId="0" borderId="24" xfId="0" applyFont="1" applyBorder="1" applyAlignment="1" applyProtection="1">
      <alignment horizontal="left" vertical="center"/>
      <protection hidden="1"/>
    </xf>
    <xf numFmtId="0" fontId="4" fillId="0" borderId="8" xfId="0" applyFont="1" applyBorder="1" applyAlignment="1" applyProtection="1">
      <alignment horizontal="center"/>
      <protection hidden="1"/>
    </xf>
    <xf numFmtId="0" fontId="4" fillId="0" borderId="1" xfId="0" applyFont="1" applyBorder="1" applyAlignment="1" applyProtection="1">
      <alignment horizontal="center"/>
      <protection hidden="1"/>
    </xf>
    <xf numFmtId="0" fontId="4" fillId="0" borderId="10" xfId="0" applyFont="1" applyBorder="1" applyAlignment="1" applyProtection="1">
      <alignment horizontal="center"/>
      <protection hidden="1"/>
    </xf>
    <xf numFmtId="0" fontId="4" fillId="0" borderId="5" xfId="0" applyFont="1" applyBorder="1" applyAlignment="1" applyProtection="1">
      <alignment horizontal="center"/>
      <protection hidden="1"/>
    </xf>
    <xf numFmtId="0" fontId="4" fillId="0" borderId="2" xfId="0" applyFont="1" applyBorder="1" applyAlignment="1" applyProtection="1">
      <alignment horizontal="center"/>
      <protection hidden="1"/>
    </xf>
    <xf numFmtId="0" fontId="4" fillId="0" borderId="6" xfId="0" applyFont="1" applyBorder="1" applyAlignment="1" applyProtection="1">
      <alignment horizontal="center"/>
      <protection hidden="1"/>
    </xf>
    <xf numFmtId="0" fontId="8" fillId="2" borderId="3" xfId="0" applyFont="1" applyFill="1" applyBorder="1" applyAlignment="1" applyProtection="1">
      <alignment horizontal="left" vertical="center" wrapText="1"/>
      <protection hidden="1"/>
    </xf>
    <xf numFmtId="0" fontId="8" fillId="2" borderId="0" xfId="0" applyFont="1" applyFill="1" applyAlignment="1" applyProtection="1">
      <alignment horizontal="left" vertical="center" wrapText="1"/>
      <protection hidden="1"/>
    </xf>
    <xf numFmtId="0" fontId="27" fillId="2" borderId="1" xfId="0" applyFont="1" applyFill="1" applyBorder="1" applyAlignment="1" applyProtection="1">
      <alignment horizontal="center" vertical="center" wrapText="1"/>
      <protection hidden="1"/>
    </xf>
    <xf numFmtId="0" fontId="27" fillId="2" borderId="0" xfId="0" applyFont="1" applyFill="1" applyAlignment="1" applyProtection="1">
      <alignment horizontal="center" vertical="center" wrapText="1"/>
      <protection hidden="1"/>
    </xf>
    <xf numFmtId="14" fontId="27" fillId="0" borderId="7" xfId="0" applyNumberFormat="1" applyFont="1" applyBorder="1" applyAlignment="1" applyProtection="1">
      <alignment horizontal="center" vertical="center" wrapText="1"/>
      <protection hidden="1"/>
    </xf>
    <xf numFmtId="14" fontId="27" fillId="0" borderId="19" xfId="0" applyNumberFormat="1" applyFont="1" applyBorder="1" applyAlignment="1" applyProtection="1">
      <alignment horizontal="center" vertical="center" wrapText="1"/>
      <protection hidden="1"/>
    </xf>
    <xf numFmtId="14" fontId="27" fillId="0" borderId="20" xfId="0" applyNumberFormat="1" applyFont="1" applyBorder="1" applyAlignment="1" applyProtection="1">
      <alignment horizontal="center" vertical="center" wrapText="1"/>
      <protection hidden="1"/>
    </xf>
    <xf numFmtId="0" fontId="4" fillId="0" borderId="75" xfId="0" applyFont="1" applyBorder="1" applyAlignment="1" applyProtection="1">
      <alignment horizontal="center" vertical="center"/>
      <protection hidden="1"/>
    </xf>
    <xf numFmtId="0" fontId="4" fillId="0" borderId="76" xfId="0" applyFont="1" applyBorder="1" applyAlignment="1" applyProtection="1">
      <alignment horizontal="center" vertical="center"/>
      <protection hidden="1"/>
    </xf>
    <xf numFmtId="0" fontId="4" fillId="0" borderId="77" xfId="0" applyFont="1" applyBorder="1" applyAlignment="1" applyProtection="1">
      <alignment horizontal="center" vertical="center" wrapText="1"/>
      <protection hidden="1"/>
    </xf>
    <xf numFmtId="0" fontId="4" fillId="0" borderId="76" xfId="0" applyFont="1" applyBorder="1" applyAlignment="1" applyProtection="1">
      <alignment horizontal="center" vertical="center" wrapText="1"/>
      <protection hidden="1"/>
    </xf>
    <xf numFmtId="0" fontId="4" fillId="0" borderId="75" xfId="0" applyFont="1" applyBorder="1" applyAlignment="1" applyProtection="1">
      <alignment horizontal="center" vertical="center" wrapText="1"/>
      <protection hidden="1"/>
    </xf>
    <xf numFmtId="0" fontId="4" fillId="0" borderId="80" xfId="0" applyFont="1" applyBorder="1" applyAlignment="1" applyProtection="1">
      <alignment horizontal="center" vertical="center" wrapText="1"/>
      <protection hidden="1"/>
    </xf>
    <xf numFmtId="0" fontId="4" fillId="2" borderId="0" xfId="0" applyFont="1" applyFill="1" applyAlignment="1" applyProtection="1">
      <alignment horizontal="center" vertical="center"/>
      <protection hidden="1"/>
    </xf>
    <xf numFmtId="0" fontId="37" fillId="7" borderId="0" xfId="0" applyFont="1" applyFill="1" applyAlignment="1" applyProtection="1">
      <alignment horizontal="center"/>
      <protection hidden="1"/>
    </xf>
    <xf numFmtId="0" fontId="19" fillId="8" borderId="0" xfId="0" applyFont="1" applyFill="1" applyAlignment="1" applyProtection="1">
      <alignment horizontal="center"/>
      <protection hidden="1"/>
    </xf>
    <xf numFmtId="0" fontId="4" fillId="0" borderId="81" xfId="0" applyFont="1" applyBorder="1" applyAlignment="1" applyProtection="1">
      <alignment horizontal="center" vertical="center"/>
      <protection hidden="1"/>
    </xf>
    <xf numFmtId="0" fontId="4" fillId="0" borderId="82" xfId="0" applyFont="1" applyBorder="1" applyAlignment="1" applyProtection="1">
      <alignment horizontal="center" vertical="center"/>
      <protection hidden="1"/>
    </xf>
    <xf numFmtId="0" fontId="4" fillId="0" borderId="69" xfId="0" applyFont="1" applyBorder="1" applyAlignment="1" applyProtection="1">
      <alignment horizontal="center" vertical="center"/>
      <protection hidden="1"/>
    </xf>
    <xf numFmtId="0" fontId="4" fillId="0" borderId="70" xfId="0" applyFont="1" applyBorder="1" applyAlignment="1" applyProtection="1">
      <alignment horizontal="center" vertical="center"/>
      <protection hidden="1"/>
    </xf>
    <xf numFmtId="0" fontId="4" fillId="0" borderId="71" xfId="0" applyFont="1" applyBorder="1" applyAlignment="1" applyProtection="1">
      <alignment horizontal="center" vertical="center"/>
      <protection hidden="1"/>
    </xf>
    <xf numFmtId="0" fontId="4" fillId="0" borderId="72" xfId="0" applyFont="1" applyBorder="1" applyAlignment="1" applyProtection="1">
      <alignment horizontal="center" vertical="center"/>
      <protection hidden="1"/>
    </xf>
    <xf numFmtId="0" fontId="4" fillId="0" borderId="73" xfId="0" applyFont="1" applyBorder="1" applyAlignment="1" applyProtection="1">
      <alignment horizontal="center"/>
      <protection hidden="1"/>
    </xf>
    <xf numFmtId="0" fontId="4" fillId="0" borderId="74" xfId="0" applyFont="1" applyBorder="1" applyAlignment="1" applyProtection="1">
      <alignment horizontal="center"/>
      <protection hidden="1"/>
    </xf>
    <xf numFmtId="0" fontId="4" fillId="0" borderId="0" xfId="0" applyFont="1" applyAlignment="1" applyProtection="1">
      <alignment horizontal="left"/>
      <protection hidden="1"/>
    </xf>
    <xf numFmtId="0" fontId="6" fillId="0" borderId="0" xfId="0" applyFont="1" applyAlignment="1" applyProtection="1">
      <alignment horizontal="left"/>
      <protection hidden="1"/>
    </xf>
    <xf numFmtId="0" fontId="5" fillId="2" borderId="0" xfId="0" applyFont="1" applyFill="1" applyAlignment="1" applyProtection="1">
      <alignment horizontal="left" vertical="center"/>
      <protection hidden="1"/>
    </xf>
    <xf numFmtId="0" fontId="3" fillId="2" borderId="0" xfId="0" applyFont="1" applyFill="1" applyAlignment="1" applyProtection="1">
      <alignment horizontal="center"/>
      <protection hidden="1"/>
    </xf>
    <xf numFmtId="0" fontId="4" fillId="0" borderId="0" xfId="0" applyFont="1" applyAlignment="1" applyProtection="1">
      <alignment horizontal="left" vertical="center"/>
      <protection hidden="1"/>
    </xf>
    <xf numFmtId="0" fontId="6" fillId="0" borderId="0" xfId="0" applyFont="1" applyAlignment="1" applyProtection="1">
      <alignment horizontal="left" vertical="center"/>
      <protection hidden="1"/>
    </xf>
    <xf numFmtId="0" fontId="31" fillId="7" borderId="14" xfId="0" applyFont="1" applyFill="1" applyBorder="1" applyAlignment="1" applyProtection="1">
      <alignment horizontal="center" wrapText="1"/>
      <protection hidden="1"/>
    </xf>
    <xf numFmtId="0" fontId="31" fillId="7" borderId="13" xfId="0" applyFont="1" applyFill="1" applyBorder="1" applyAlignment="1" applyProtection="1">
      <alignment horizontal="center" wrapText="1"/>
      <protection hidden="1"/>
    </xf>
    <xf numFmtId="0" fontId="31" fillId="7" borderId="15" xfId="0" applyFont="1" applyFill="1" applyBorder="1" applyAlignment="1" applyProtection="1">
      <alignment horizontal="center" wrapText="1"/>
      <protection hidden="1"/>
    </xf>
    <xf numFmtId="0" fontId="31" fillId="7" borderId="16" xfId="0" applyFont="1" applyFill="1" applyBorder="1" applyAlignment="1" applyProtection="1">
      <alignment horizontal="center" wrapText="1"/>
      <protection hidden="1"/>
    </xf>
    <xf numFmtId="0" fontId="31" fillId="7" borderId="12" xfId="0" applyFont="1" applyFill="1" applyBorder="1" applyAlignment="1" applyProtection="1">
      <alignment horizontal="center" wrapText="1"/>
      <protection hidden="1"/>
    </xf>
    <xf numFmtId="0" fontId="31" fillId="7" borderId="11" xfId="0" applyFont="1" applyFill="1" applyBorder="1" applyAlignment="1" applyProtection="1">
      <alignment horizontal="center" wrapText="1"/>
      <protection hidden="1"/>
    </xf>
    <xf numFmtId="0" fontId="0" fillId="2" borderId="0" xfId="0" applyFill="1" applyAlignment="1" applyProtection="1">
      <alignment horizontal="left" vertical="center"/>
      <protection hidden="1"/>
    </xf>
    <xf numFmtId="0" fontId="35" fillId="7" borderId="14" xfId="0" applyFont="1" applyFill="1" applyBorder="1" applyAlignment="1" applyProtection="1">
      <alignment horizontal="center" vertical="center" wrapText="1"/>
      <protection hidden="1"/>
    </xf>
    <xf numFmtId="0" fontId="35" fillId="7" borderId="15" xfId="0" applyFont="1" applyFill="1" applyBorder="1" applyAlignment="1" applyProtection="1">
      <alignment horizontal="center" vertical="center" wrapText="1"/>
      <protection hidden="1"/>
    </xf>
    <xf numFmtId="0" fontId="35" fillId="7" borderId="17" xfId="0" applyFont="1" applyFill="1" applyBorder="1" applyAlignment="1" applyProtection="1">
      <alignment horizontal="center" vertical="center" wrapText="1"/>
      <protection hidden="1"/>
    </xf>
    <xf numFmtId="0" fontId="35" fillId="7" borderId="18" xfId="0" applyFont="1" applyFill="1" applyBorder="1" applyAlignment="1" applyProtection="1">
      <alignment horizontal="center" vertical="center" wrapText="1"/>
      <protection hidden="1"/>
    </xf>
    <xf numFmtId="0" fontId="35" fillId="7" borderId="16" xfId="0" applyFont="1" applyFill="1" applyBorder="1" applyAlignment="1" applyProtection="1">
      <alignment horizontal="center" vertical="center" wrapText="1"/>
      <protection hidden="1"/>
    </xf>
    <xf numFmtId="0" fontId="35" fillId="7" borderId="11" xfId="0" applyFont="1" applyFill="1" applyBorder="1" applyAlignment="1" applyProtection="1">
      <alignment horizontal="center" vertical="center" wrapText="1"/>
      <protection hidden="1"/>
    </xf>
    <xf numFmtId="49" fontId="4" fillId="0" borderId="0" xfId="0" applyNumberFormat="1" applyFont="1" applyAlignment="1" applyProtection="1">
      <alignment horizontal="left" vertical="center"/>
      <protection hidden="1"/>
    </xf>
  </cellXfs>
  <cellStyles count="9">
    <cellStyle name="Lien hypertexte" xfId="1" builtinId="8"/>
    <cellStyle name="Milliers" xfId="2" builtinId="3"/>
    <cellStyle name="Normal" xfId="0" builtinId="0"/>
    <cellStyle name="Normal 2" xfId="3"/>
    <cellStyle name="Normal 2 2" xfId="4"/>
    <cellStyle name="Normal 2 2 2" xfId="5"/>
    <cellStyle name="Normal 2 3" xfId="6"/>
    <cellStyle name="Normal 3" xfId="7"/>
    <cellStyle name="Normal 4" xfId="8"/>
  </cellStyles>
  <dxfs count="4">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142875</xdr:rowOff>
    </xdr:from>
    <xdr:to>
      <xdr:col>2</xdr:col>
      <xdr:colOff>695325</xdr:colOff>
      <xdr:row>5</xdr:row>
      <xdr:rowOff>28575</xdr:rowOff>
    </xdr:to>
    <xdr:pic>
      <xdr:nvPicPr>
        <xdr:cNvPr id="2224" name="Image 2">
          <a:extLst>
            <a:ext uri="{FF2B5EF4-FFF2-40B4-BE49-F238E27FC236}">
              <a16:creationId xmlns:a16="http://schemas.microsoft.com/office/drawing/2014/main" xmlns="" id="{00000000-0008-0000-0000-0000B00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142875"/>
          <a:ext cx="1447800" cy="885825"/>
        </a:xfrm>
        <a:prstGeom prst="rect">
          <a:avLst/>
        </a:prstGeom>
        <a:noFill/>
        <a:ln w="9525">
          <a:noFill/>
          <a:miter lim="800000"/>
          <a:headEnd/>
          <a:tailEnd/>
        </a:ln>
      </xdr:spPr>
    </xdr:pic>
    <xdr:clientData/>
  </xdr:twoCellAnchor>
  <xdr:twoCellAnchor editAs="oneCell">
    <xdr:from>
      <xdr:col>12</xdr:col>
      <xdr:colOff>178594</xdr:colOff>
      <xdr:row>39</xdr:row>
      <xdr:rowOff>154782</xdr:rowOff>
    </xdr:from>
    <xdr:to>
      <xdr:col>14</xdr:col>
      <xdr:colOff>240792</xdr:colOff>
      <xdr:row>41</xdr:row>
      <xdr:rowOff>92583</xdr:rowOff>
    </xdr:to>
    <xdr:pic>
      <xdr:nvPicPr>
        <xdr:cNvPr id="2"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49250" y="8262938"/>
          <a:ext cx="1764792" cy="521208"/>
        </a:xfrm>
        <a:prstGeom prst="rect">
          <a:avLst/>
        </a:prstGeom>
      </xdr:spPr>
    </xdr:pic>
    <xdr:clientData/>
  </xdr:twoCellAnchor>
  <xdr:twoCellAnchor editAs="oneCell">
    <xdr:from>
      <xdr:col>3</xdr:col>
      <xdr:colOff>440532</xdr:colOff>
      <xdr:row>45</xdr:row>
      <xdr:rowOff>47625</xdr:rowOff>
    </xdr:from>
    <xdr:to>
      <xdr:col>3</xdr:col>
      <xdr:colOff>2205324</xdr:colOff>
      <xdr:row>47</xdr:row>
      <xdr:rowOff>164021</xdr:rowOff>
    </xdr:to>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78970" y="9596438"/>
          <a:ext cx="1764792" cy="5212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142875</xdr:rowOff>
    </xdr:from>
    <xdr:to>
      <xdr:col>2</xdr:col>
      <xdr:colOff>828675</xdr:colOff>
      <xdr:row>5</xdr:row>
      <xdr:rowOff>28575</xdr:rowOff>
    </xdr:to>
    <xdr:pic>
      <xdr:nvPicPr>
        <xdr:cNvPr id="6203" name="Image 2">
          <a:extLst>
            <a:ext uri="{FF2B5EF4-FFF2-40B4-BE49-F238E27FC236}">
              <a16:creationId xmlns:a16="http://schemas.microsoft.com/office/drawing/2014/main" xmlns="" id="{00000000-0008-0000-0300-00003B1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142875"/>
          <a:ext cx="1447800" cy="885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ontanes.philippe@outlook.f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fontanes.philippe@outlook.fr"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T60"/>
  <sheetViews>
    <sheetView showZeros="0" tabSelected="1" zoomScale="80" zoomScaleNormal="80" workbookViewId="0">
      <pane ySplit="14" topLeftCell="A15" activePane="bottomLeft" state="frozen"/>
      <selection pane="bottomLeft" activeCell="H10" sqref="H10"/>
    </sheetView>
  </sheetViews>
  <sheetFormatPr baseColWidth="10" defaultColWidth="11.42578125" defaultRowHeight="13.5" x14ac:dyDescent="0.25"/>
  <cols>
    <col min="1" max="1" width="3.42578125" style="2" bestFit="1" customWidth="1"/>
    <col min="2" max="2" width="12.28515625" style="2" bestFit="1" customWidth="1"/>
    <col min="3" max="3" width="25.28515625" style="2" bestFit="1" customWidth="1"/>
    <col min="4" max="4" width="48.140625" style="2" customWidth="1"/>
    <col min="5" max="5" width="13.7109375" style="2" customWidth="1"/>
    <col min="6" max="6" width="11.7109375" style="2" customWidth="1"/>
    <col min="7" max="7" width="13.7109375" style="2" customWidth="1"/>
    <col min="8" max="8" width="12.5703125" style="2" customWidth="1"/>
    <col min="9" max="9" width="14.7109375" style="2" customWidth="1"/>
    <col min="10" max="10" width="11.7109375" style="2" customWidth="1"/>
    <col min="11" max="11" width="13.7109375" style="2" customWidth="1"/>
    <col min="12" max="12" width="11.7109375" style="2" customWidth="1"/>
    <col min="13" max="13" width="13.7109375" style="2" customWidth="1"/>
    <col min="14" max="15" width="11.7109375" style="2" customWidth="1"/>
    <col min="16" max="16" width="13.85546875" style="2" customWidth="1"/>
    <col min="17" max="17" width="6.140625" style="2" hidden="1" customWidth="1"/>
    <col min="18" max="20" width="5.7109375" style="2" hidden="1" customWidth="1"/>
    <col min="21" max="16384" width="11.42578125" style="2"/>
  </cols>
  <sheetData>
    <row r="1" spans="1:20" ht="15.95" customHeight="1" x14ac:dyDescent="0.25">
      <c r="D1" s="301" t="str">
        <f>IF(type_N_CV="Abandon","Note de Frais avec Abandon de Créances 2024","Note de Frais 2024")</f>
        <v>Note de Frais 2024</v>
      </c>
      <c r="E1" s="301"/>
      <c r="F1" s="301"/>
      <c r="G1" s="301"/>
      <c r="H1" s="301"/>
      <c r="I1" s="301"/>
      <c r="J1" s="301"/>
      <c r="K1" s="301"/>
      <c r="N1" s="308" t="s">
        <v>134</v>
      </c>
      <c r="O1" s="308"/>
      <c r="P1" s="255"/>
    </row>
    <row r="2" spans="1:20" ht="15.95" customHeight="1" x14ac:dyDescent="0.25">
      <c r="B2" s="1"/>
      <c r="C2" s="1"/>
      <c r="L2" s="9"/>
      <c r="M2" s="6"/>
      <c r="N2" s="6"/>
    </row>
    <row r="3" spans="1:20" ht="15.95" customHeight="1" x14ac:dyDescent="0.25">
      <c r="B3" s="22"/>
      <c r="C3" s="22"/>
      <c r="D3" s="22"/>
      <c r="E3" s="44" t="s">
        <v>118</v>
      </c>
      <c r="F3" s="278" t="s">
        <v>68</v>
      </c>
      <c r="G3" s="278"/>
      <c r="H3" s="248" t="s">
        <v>135</v>
      </c>
      <c r="I3" s="249"/>
      <c r="J3" s="249"/>
      <c r="K3" s="302" t="s">
        <v>12</v>
      </c>
      <c r="L3" s="303"/>
      <c r="M3" s="303"/>
      <c r="N3" s="303"/>
      <c r="O3" s="304"/>
      <c r="P3" s="32"/>
    </row>
    <row r="4" spans="1:20" ht="15.95" customHeight="1" x14ac:dyDescent="0.25">
      <c r="B4" s="45"/>
      <c r="C4" s="45"/>
      <c r="D4" s="45"/>
      <c r="E4" s="45"/>
      <c r="F4" s="278" t="s">
        <v>8</v>
      </c>
      <c r="G4" s="288"/>
      <c r="H4" s="248" t="s">
        <v>136</v>
      </c>
      <c r="I4" s="249"/>
      <c r="J4" s="249"/>
      <c r="K4" s="305"/>
      <c r="L4" s="306"/>
      <c r="M4" s="306"/>
      <c r="N4" s="306"/>
      <c r="O4" s="307"/>
      <c r="P4" s="32"/>
    </row>
    <row r="5" spans="1:20" ht="15.95" customHeight="1" x14ac:dyDescent="0.25">
      <c r="B5" s="46"/>
      <c r="C5" s="46"/>
      <c r="D5" s="282" t="s">
        <v>126</v>
      </c>
      <c r="E5" s="283"/>
      <c r="F5" s="278" t="s">
        <v>9</v>
      </c>
      <c r="G5" s="288"/>
      <c r="H5" s="248"/>
      <c r="I5" s="249"/>
      <c r="J5" s="249"/>
      <c r="K5" s="46"/>
      <c r="L5" s="281" t="s">
        <v>127</v>
      </c>
      <c r="M5" s="281"/>
      <c r="N5" s="46"/>
      <c r="O5" s="46"/>
    </row>
    <row r="6" spans="1:20" ht="15.95" customHeight="1" x14ac:dyDescent="0.25">
      <c r="B6" s="46"/>
      <c r="C6" s="45"/>
      <c r="D6" s="284"/>
      <c r="E6" s="285"/>
      <c r="F6" s="278" t="s">
        <v>10</v>
      </c>
      <c r="G6" s="288"/>
      <c r="H6" s="250" t="s">
        <v>137</v>
      </c>
      <c r="I6" s="249" t="s">
        <v>138</v>
      </c>
      <c r="J6" s="249"/>
      <c r="K6" s="46"/>
      <c r="L6" s="279" t="s">
        <v>128</v>
      </c>
      <c r="M6" s="279"/>
      <c r="N6" s="46"/>
      <c r="O6" s="46"/>
    </row>
    <row r="7" spans="1:20" ht="15.95" customHeight="1" x14ac:dyDescent="0.25">
      <c r="B7" s="298" t="s">
        <v>5</v>
      </c>
      <c r="C7" s="299"/>
      <c r="D7" s="284"/>
      <c r="E7" s="285"/>
      <c r="F7" s="278" t="s">
        <v>11</v>
      </c>
      <c r="G7" s="278"/>
      <c r="H7" s="251" t="s">
        <v>139</v>
      </c>
      <c r="I7" s="252"/>
      <c r="J7" s="252"/>
      <c r="K7" s="46"/>
      <c r="L7" s="279" t="s">
        <v>129</v>
      </c>
      <c r="M7" s="279"/>
      <c r="N7" s="46"/>
      <c r="O7" s="46"/>
    </row>
    <row r="8" spans="1:20" ht="15.95" customHeight="1" x14ac:dyDescent="0.25">
      <c r="B8" s="298" t="s">
        <v>6</v>
      </c>
      <c r="C8" s="299"/>
      <c r="D8" s="286"/>
      <c r="E8" s="287"/>
      <c r="F8" s="278" t="s">
        <v>14</v>
      </c>
      <c r="G8" s="278"/>
      <c r="H8" s="20" t="s">
        <v>55</v>
      </c>
      <c r="I8" s="20"/>
      <c r="J8" s="20"/>
      <c r="K8" s="46"/>
      <c r="L8" s="280" t="s">
        <v>130</v>
      </c>
      <c r="M8" s="280"/>
      <c r="N8" s="46"/>
      <c r="O8" s="46"/>
    </row>
    <row r="9" spans="1:20" ht="15.95" customHeight="1" x14ac:dyDescent="0.25">
      <c r="B9" s="46"/>
      <c r="C9" s="46"/>
      <c r="D9" s="46"/>
      <c r="E9" s="46"/>
      <c r="F9" s="278" t="s">
        <v>76</v>
      </c>
      <c r="G9" s="278"/>
      <c r="H9" s="300"/>
      <c r="I9" s="300"/>
      <c r="J9" s="300"/>
      <c r="K9" s="47"/>
      <c r="L9" s="297"/>
      <c r="M9" s="297"/>
      <c r="N9" s="46"/>
      <c r="O9" s="46"/>
    </row>
    <row r="10" spans="1:20" ht="15.95" customHeight="1" x14ac:dyDescent="0.3">
      <c r="B10" s="296" t="s">
        <v>17</v>
      </c>
      <c r="C10" s="296"/>
      <c r="D10" s="296"/>
      <c r="E10" s="291" t="s">
        <v>36</v>
      </c>
      <c r="F10" s="291"/>
      <c r="G10" s="291"/>
      <c r="H10" s="138" t="s">
        <v>132</v>
      </c>
      <c r="I10" s="20"/>
      <c r="J10" s="20"/>
      <c r="K10" s="311" t="s">
        <v>133</v>
      </c>
      <c r="L10" s="311"/>
      <c r="M10" s="311"/>
      <c r="N10" s="311"/>
      <c r="O10" s="311"/>
      <c r="P10" s="311"/>
    </row>
    <row r="11" spans="1:20" ht="18" x14ac:dyDescent="0.25">
      <c r="B11" s="136"/>
      <c r="C11" s="135"/>
      <c r="D11" s="321" t="s">
        <v>120</v>
      </c>
      <c r="E11" s="321"/>
      <c r="F11" s="321"/>
      <c r="G11" s="321"/>
      <c r="H11" s="139">
        <v>6</v>
      </c>
      <c r="I11" s="20"/>
      <c r="J11" s="20"/>
      <c r="K11" s="311"/>
      <c r="L11" s="311"/>
      <c r="M11" s="311"/>
      <c r="N11" s="311"/>
      <c r="O11" s="311"/>
      <c r="P11" s="311"/>
    </row>
    <row r="12" spans="1:20" ht="15.95" customHeight="1" thickBot="1" x14ac:dyDescent="0.3">
      <c r="B12" s="295"/>
      <c r="C12" s="295"/>
      <c r="D12" s="295"/>
      <c r="E12" s="295"/>
      <c r="F12" s="295"/>
      <c r="G12" s="10"/>
      <c r="H12" s="295"/>
      <c r="I12" s="295"/>
      <c r="J12" s="295"/>
      <c r="K12" s="295"/>
      <c r="L12" s="295"/>
      <c r="M12" s="11"/>
    </row>
    <row r="13" spans="1:20" s="3" customFormat="1" ht="25.5" customHeight="1" x14ac:dyDescent="0.25">
      <c r="A13" s="315"/>
      <c r="B13" s="317" t="s">
        <v>0</v>
      </c>
      <c r="C13" s="319" t="s">
        <v>66</v>
      </c>
      <c r="D13" s="319" t="s">
        <v>19</v>
      </c>
      <c r="E13" s="322" t="s">
        <v>1</v>
      </c>
      <c r="F13" s="323"/>
      <c r="G13" s="289" t="s">
        <v>32</v>
      </c>
      <c r="H13" s="290"/>
      <c r="I13" s="294" t="s">
        <v>26</v>
      </c>
      <c r="J13" s="293"/>
      <c r="K13" s="292" t="s">
        <v>117</v>
      </c>
      <c r="L13" s="293"/>
      <c r="M13" s="292" t="s">
        <v>30</v>
      </c>
      <c r="N13" s="294"/>
      <c r="O13" s="326" t="s">
        <v>16</v>
      </c>
      <c r="P13" s="324" t="s">
        <v>113</v>
      </c>
    </row>
    <row r="14" spans="1:20" s="125" customFormat="1" ht="14.25" thickBot="1" x14ac:dyDescent="0.25">
      <c r="A14" s="316"/>
      <c r="B14" s="318"/>
      <c r="C14" s="320"/>
      <c r="D14" s="320"/>
      <c r="E14" s="122" t="s">
        <v>2</v>
      </c>
      <c r="F14" s="123" t="s">
        <v>3</v>
      </c>
      <c r="G14" s="124" t="s">
        <v>67</v>
      </c>
      <c r="H14" s="116" t="s">
        <v>3</v>
      </c>
      <c r="I14" s="122" t="s">
        <v>67</v>
      </c>
      <c r="J14" s="117" t="s">
        <v>3</v>
      </c>
      <c r="K14" s="122" t="s">
        <v>67</v>
      </c>
      <c r="L14" s="117" t="s">
        <v>3</v>
      </c>
      <c r="M14" s="122" t="s">
        <v>67</v>
      </c>
      <c r="N14" s="121" t="s">
        <v>3</v>
      </c>
      <c r="O14" s="327"/>
      <c r="P14" s="325"/>
    </row>
    <row r="15" spans="1:20" s="4" customFormat="1" ht="17.100000000000001" customHeight="1" x14ac:dyDescent="0.2">
      <c r="A15" s="14">
        <v>1</v>
      </c>
      <c r="B15" s="48">
        <v>45366</v>
      </c>
      <c r="C15" s="49" t="s">
        <v>65</v>
      </c>
      <c r="D15" s="118" t="s">
        <v>140</v>
      </c>
      <c r="E15" s="50"/>
      <c r="F15" s="58">
        <f t="shared" ref="F15" si="0">E15*$E$38</f>
        <v>0</v>
      </c>
      <c r="G15" s="51" t="s">
        <v>47</v>
      </c>
      <c r="H15" s="52">
        <f>2*7.5</f>
        <v>15</v>
      </c>
      <c r="I15" s="51"/>
      <c r="J15" s="53"/>
      <c r="K15" s="51"/>
      <c r="L15" s="52"/>
      <c r="M15" s="51"/>
      <c r="N15" s="52"/>
      <c r="O15" s="54">
        <f>IF(B15=0," ",SUM(F15,H15,J15,L15,N15))</f>
        <v>15</v>
      </c>
      <c r="P15" s="40" t="str">
        <f>(Q15&amp;" "&amp;R15&amp;" "&amp;S15)</f>
        <v xml:space="preserve">     </v>
      </c>
      <c r="Q15" s="21" t="str">
        <f>IF(COUNTA(B15:C15)=1,"faux1",IF(COUNTA(G15:H15)=1,"faux2",IF(COUNTA(I15:J15)=1,"faux3",IF(COUNTA(K15:L15)=1,"faux4",IF(COUNTA(M15:N15)=1,"faux5",IF(COUNTA(G15:N15)&gt;2,"faux6"," "))))))</f>
        <v xml:space="preserve"> </v>
      </c>
      <c r="R15" s="21" t="str">
        <f>IF(COUNTA(B15:C15)=0," ",IF(COUNTA(E15:N15)=1,"faux7"," "))</f>
        <v xml:space="preserve"> </v>
      </c>
      <c r="S15" s="27" t="str">
        <f t="shared" ref="S15:S22" si="1">IF(COUNTA(B15:C15)=2,IF(COUNTA(E15:F15)=2,IF(COUNTA(G15:N15)&lt;&gt;0,"faux8"," ")," ")," ")</f>
        <v xml:space="preserve"> </v>
      </c>
      <c r="T15" s="4">
        <f>IF(Q15="faux1",1,IF(Q15="faux2",1,IF(Q15="faux3",1,IF(Q15="faux4",1,IF(Q15="faux5",1,IF(Q15="faux6",1,IF(R15="faux7",1,IF(S15="faux8",1,0))))))))</f>
        <v>0</v>
      </c>
    </row>
    <row r="16" spans="1:20" s="4" customFormat="1" ht="17.100000000000001" customHeight="1" x14ac:dyDescent="0.2">
      <c r="A16" s="15">
        <f>A15+1</f>
        <v>2</v>
      </c>
      <c r="B16" s="55">
        <v>45366</v>
      </c>
      <c r="C16" s="56" t="s">
        <v>65</v>
      </c>
      <c r="D16" s="119" t="s">
        <v>140</v>
      </c>
      <c r="E16" s="57">
        <f>2*104-0.48</f>
        <v>207.52</v>
      </c>
      <c r="F16" s="58">
        <f t="shared" ref="F16:F21" si="2">E16*$E$38</f>
        <v>72.839519999999993</v>
      </c>
      <c r="G16" s="59"/>
      <c r="H16" s="53"/>
      <c r="I16" s="59"/>
      <c r="J16" s="53"/>
      <c r="K16" s="59"/>
      <c r="L16" s="53"/>
      <c r="M16" s="59"/>
      <c r="N16" s="53"/>
      <c r="O16" s="60">
        <f t="shared" ref="O16:O34" si="3">IF(B16=0," ",SUM(F16,H16,J16,L16,N16))</f>
        <v>72.839519999999993</v>
      </c>
      <c r="P16" s="40" t="str">
        <f t="shared" ref="P16:P34" si="4">(Q16&amp;R16&amp;S16)</f>
        <v xml:space="preserve">   </v>
      </c>
      <c r="Q16" s="21" t="str">
        <f t="shared" ref="Q16:Q34" si="5">IF(COUNTA(B16:C16)=1,"faux1",IF(COUNTA(G16:H16)=1,"faux2",IF(COUNTA(I16:J16)=1,"faux3",IF(COUNTA(K16:L16)=1,"faux4",IF(COUNTA(M16:N16)=1,"faux5",IF(COUNTA(G16:N16)&gt;2,"faux6"," "))))))</f>
        <v xml:space="preserve"> </v>
      </c>
      <c r="R16" s="21" t="str">
        <f t="shared" ref="R16:R25" si="6">IF(COUNTA(B16:C16)=0," ",IF(COUNTA(E16:N16)=1,"faux7"," "))</f>
        <v xml:space="preserve"> </v>
      </c>
      <c r="S16" s="27" t="str">
        <f t="shared" si="1"/>
        <v xml:space="preserve"> </v>
      </c>
      <c r="T16" s="4">
        <f>IF(Q16="faux1",1,IF(Q16="faux2",1,IF(Q16="faux3",1,IF(Q16="faux4",1,IF(Q16="faux5",1,IF(Q16="faux6",1,IF(R16="faux7",1,IF(S16="faux8",1,0))))))))</f>
        <v>0</v>
      </c>
    </row>
    <row r="17" spans="1:20" s="4" customFormat="1" ht="17.100000000000001" customHeight="1" x14ac:dyDescent="0.2">
      <c r="A17" s="15">
        <f t="shared" ref="A17:A34" si="7">A16+1</f>
        <v>3</v>
      </c>
      <c r="B17" s="55">
        <v>45366</v>
      </c>
      <c r="C17" s="49" t="s">
        <v>65</v>
      </c>
      <c r="D17" s="119" t="s">
        <v>140</v>
      </c>
      <c r="E17" s="57"/>
      <c r="F17" s="58">
        <f t="shared" si="2"/>
        <v>0</v>
      </c>
      <c r="G17" s="59"/>
      <c r="H17" s="53"/>
      <c r="I17" s="59" t="s">
        <v>31</v>
      </c>
      <c r="J17" s="53">
        <v>12</v>
      </c>
      <c r="K17" s="59"/>
      <c r="L17" s="53"/>
      <c r="M17" s="59"/>
      <c r="N17" s="53"/>
      <c r="O17" s="60">
        <f t="shared" si="3"/>
        <v>12</v>
      </c>
      <c r="P17" s="40" t="str">
        <f t="shared" si="4"/>
        <v xml:space="preserve">   </v>
      </c>
      <c r="Q17" s="21" t="str">
        <f t="shared" si="5"/>
        <v xml:space="preserve"> </v>
      </c>
      <c r="R17" s="21" t="str">
        <f t="shared" si="6"/>
        <v xml:space="preserve"> </v>
      </c>
      <c r="S17" s="27" t="str">
        <f t="shared" si="1"/>
        <v xml:space="preserve"> </v>
      </c>
      <c r="T17" s="4">
        <f t="shared" ref="T17:T34" si="8">IF(Q17="faux1",1,IF(Q17="faux2",1,IF(Q17="faux3",1,IF(Q17="faux4",1,IF(Q17="faux5",1,IF(Q17="faux6",1,IF(R17="faux7",1,IF(S17="faux8",1,0))))))))</f>
        <v>0</v>
      </c>
    </row>
    <row r="18" spans="1:20" s="4" customFormat="1" ht="17.100000000000001" customHeight="1" x14ac:dyDescent="0.2">
      <c r="A18" s="15">
        <f t="shared" si="7"/>
        <v>4</v>
      </c>
      <c r="B18" s="55"/>
      <c r="C18" s="49"/>
      <c r="D18" s="119"/>
      <c r="E18" s="57"/>
      <c r="F18" s="58">
        <f t="shared" si="2"/>
        <v>0</v>
      </c>
      <c r="G18" s="59"/>
      <c r="H18" s="53"/>
      <c r="I18" s="59"/>
      <c r="J18" s="53"/>
      <c r="K18" s="59"/>
      <c r="L18" s="53"/>
      <c r="M18" s="59"/>
      <c r="N18" s="53"/>
      <c r="O18" s="60" t="str">
        <f t="shared" si="3"/>
        <v xml:space="preserve"> </v>
      </c>
      <c r="P18" s="40" t="str">
        <f t="shared" si="4"/>
        <v xml:space="preserve">   </v>
      </c>
      <c r="Q18" s="21" t="str">
        <f t="shared" si="5"/>
        <v xml:space="preserve"> </v>
      </c>
      <c r="R18" s="21" t="str">
        <f t="shared" si="6"/>
        <v xml:space="preserve"> </v>
      </c>
      <c r="S18" s="27" t="str">
        <f t="shared" si="1"/>
        <v xml:space="preserve"> </v>
      </c>
      <c r="T18" s="4">
        <f t="shared" si="8"/>
        <v>0</v>
      </c>
    </row>
    <row r="19" spans="1:20" s="4" customFormat="1" ht="17.100000000000001" customHeight="1" x14ac:dyDescent="0.2">
      <c r="A19" s="15">
        <f t="shared" si="7"/>
        <v>5</v>
      </c>
      <c r="B19" s="55"/>
      <c r="C19" s="49"/>
      <c r="D19" s="119"/>
      <c r="E19" s="57"/>
      <c r="F19" s="58">
        <f t="shared" si="2"/>
        <v>0</v>
      </c>
      <c r="G19" s="59"/>
      <c r="H19" s="53"/>
      <c r="I19" s="59"/>
      <c r="J19" s="53"/>
      <c r="K19" s="59"/>
      <c r="L19" s="53"/>
      <c r="M19" s="59"/>
      <c r="N19" s="53"/>
      <c r="O19" s="60" t="str">
        <f t="shared" si="3"/>
        <v xml:space="preserve"> </v>
      </c>
      <c r="P19" s="40" t="str">
        <f t="shared" si="4"/>
        <v xml:space="preserve">   </v>
      </c>
      <c r="Q19" s="21" t="str">
        <f t="shared" si="5"/>
        <v xml:space="preserve"> </v>
      </c>
      <c r="R19" s="21" t="str">
        <f t="shared" si="6"/>
        <v xml:space="preserve"> </v>
      </c>
      <c r="S19" s="27" t="str">
        <f t="shared" si="1"/>
        <v xml:space="preserve"> </v>
      </c>
      <c r="T19" s="4">
        <f t="shared" si="8"/>
        <v>0</v>
      </c>
    </row>
    <row r="20" spans="1:20" s="4" customFormat="1" ht="17.100000000000001" customHeight="1" x14ac:dyDescent="0.2">
      <c r="A20" s="15">
        <f t="shared" si="7"/>
        <v>6</v>
      </c>
      <c r="B20" s="55"/>
      <c r="C20" s="56"/>
      <c r="D20" s="119"/>
      <c r="E20" s="57"/>
      <c r="F20" s="58">
        <f t="shared" si="2"/>
        <v>0</v>
      </c>
      <c r="G20" s="59"/>
      <c r="H20" s="53"/>
      <c r="I20" s="59"/>
      <c r="J20" s="53"/>
      <c r="K20" s="59"/>
      <c r="L20" s="53"/>
      <c r="M20" s="59"/>
      <c r="N20" s="53"/>
      <c r="O20" s="60" t="str">
        <f t="shared" si="3"/>
        <v xml:space="preserve"> </v>
      </c>
      <c r="P20" s="40" t="str">
        <f t="shared" si="4"/>
        <v xml:space="preserve">   </v>
      </c>
      <c r="Q20" s="21" t="str">
        <f t="shared" si="5"/>
        <v xml:space="preserve"> </v>
      </c>
      <c r="R20" s="21" t="str">
        <f t="shared" si="6"/>
        <v xml:space="preserve"> </v>
      </c>
      <c r="S20" s="27" t="str">
        <f t="shared" si="1"/>
        <v xml:space="preserve"> </v>
      </c>
      <c r="T20" s="4">
        <f t="shared" si="8"/>
        <v>0</v>
      </c>
    </row>
    <row r="21" spans="1:20" s="4" customFormat="1" ht="17.100000000000001" customHeight="1" x14ac:dyDescent="0.2">
      <c r="A21" s="15">
        <f t="shared" si="7"/>
        <v>7</v>
      </c>
      <c r="B21" s="55"/>
      <c r="C21" s="56"/>
      <c r="D21" s="119"/>
      <c r="E21" s="57"/>
      <c r="F21" s="58">
        <f t="shared" si="2"/>
        <v>0</v>
      </c>
      <c r="G21" s="59"/>
      <c r="H21" s="53"/>
      <c r="I21" s="59"/>
      <c r="J21" s="53"/>
      <c r="K21" s="59"/>
      <c r="L21" s="53"/>
      <c r="M21" s="59"/>
      <c r="N21" s="53"/>
      <c r="O21" s="60" t="str">
        <f t="shared" si="3"/>
        <v xml:space="preserve"> </v>
      </c>
      <c r="P21" s="40" t="str">
        <f t="shared" si="4"/>
        <v xml:space="preserve">   </v>
      </c>
      <c r="Q21" s="21" t="str">
        <f t="shared" si="5"/>
        <v xml:space="preserve"> </v>
      </c>
      <c r="R21" s="21" t="str">
        <f t="shared" si="6"/>
        <v xml:space="preserve"> </v>
      </c>
      <c r="S21" s="27" t="str">
        <f t="shared" si="1"/>
        <v xml:space="preserve"> </v>
      </c>
      <c r="T21" s="4">
        <f t="shared" si="8"/>
        <v>0</v>
      </c>
    </row>
    <row r="22" spans="1:20" s="4" customFormat="1" ht="17.100000000000001" customHeight="1" x14ac:dyDescent="0.2">
      <c r="A22" s="15">
        <f t="shared" si="7"/>
        <v>8</v>
      </c>
      <c r="B22" s="55"/>
      <c r="C22" s="56"/>
      <c r="D22" s="119"/>
      <c r="E22" s="57"/>
      <c r="F22" s="58">
        <f>E22*$E$38</f>
        <v>0</v>
      </c>
      <c r="G22" s="59"/>
      <c r="H22" s="53"/>
      <c r="I22" s="59"/>
      <c r="J22" s="53"/>
      <c r="K22" s="59"/>
      <c r="L22" s="53"/>
      <c r="M22" s="59"/>
      <c r="N22" s="53"/>
      <c r="O22" s="60" t="str">
        <f t="shared" si="3"/>
        <v xml:space="preserve"> </v>
      </c>
      <c r="P22" s="40" t="str">
        <f t="shared" si="4"/>
        <v xml:space="preserve">   </v>
      </c>
      <c r="Q22" s="21" t="str">
        <f t="shared" si="5"/>
        <v xml:space="preserve"> </v>
      </c>
      <c r="R22" s="21" t="str">
        <f t="shared" si="6"/>
        <v xml:space="preserve"> </v>
      </c>
      <c r="S22" s="27" t="str">
        <f t="shared" si="1"/>
        <v xml:space="preserve"> </v>
      </c>
      <c r="T22" s="4">
        <f t="shared" si="8"/>
        <v>0</v>
      </c>
    </row>
    <row r="23" spans="1:20" s="4" customFormat="1" ht="17.100000000000001" customHeight="1" x14ac:dyDescent="0.2">
      <c r="A23" s="15">
        <f t="shared" si="7"/>
        <v>9</v>
      </c>
      <c r="B23" s="55"/>
      <c r="C23" s="49"/>
      <c r="D23" s="119"/>
      <c r="E23" s="57"/>
      <c r="F23" s="58">
        <f t="shared" ref="F23:F34" si="9">E23*$E$38</f>
        <v>0</v>
      </c>
      <c r="G23" s="247"/>
      <c r="H23" s="53"/>
      <c r="I23" s="59"/>
      <c r="J23" s="53"/>
      <c r="K23" s="61"/>
      <c r="L23" s="62"/>
      <c r="M23" s="59"/>
      <c r="N23" s="53"/>
      <c r="O23" s="60" t="str">
        <f t="shared" si="3"/>
        <v xml:space="preserve"> </v>
      </c>
      <c r="P23" s="40" t="str">
        <f t="shared" si="4"/>
        <v xml:space="preserve">   </v>
      </c>
      <c r="Q23" s="21" t="str">
        <f t="shared" si="5"/>
        <v xml:space="preserve"> </v>
      </c>
      <c r="R23" s="21" t="str">
        <f t="shared" si="6"/>
        <v xml:space="preserve"> </v>
      </c>
      <c r="S23" s="27" t="str">
        <f t="shared" ref="S23:S34" si="10">IF(COUNTA(B23:C23)=2,IF(COUNTA(E23:F23)=2,IF(COUNTA(G23:N23)&lt;&gt;0,"faux8"," ")," ")," ")</f>
        <v xml:space="preserve"> </v>
      </c>
      <c r="T23" s="4">
        <f t="shared" si="8"/>
        <v>0</v>
      </c>
    </row>
    <row r="24" spans="1:20" s="132" customFormat="1" ht="17.100000000000001" customHeight="1" x14ac:dyDescent="0.2">
      <c r="A24" s="15">
        <f t="shared" si="7"/>
        <v>10</v>
      </c>
      <c r="B24" s="131"/>
      <c r="C24" s="126"/>
      <c r="D24" s="56"/>
      <c r="E24" s="127"/>
      <c r="F24" s="58">
        <f t="shared" si="9"/>
        <v>0</v>
      </c>
      <c r="G24" s="128"/>
      <c r="H24" s="129"/>
      <c r="I24" s="253"/>
      <c r="J24" s="129"/>
      <c r="K24" s="128"/>
      <c r="L24" s="129"/>
      <c r="M24" s="128"/>
      <c r="N24" s="129"/>
      <c r="O24" s="254" t="str">
        <f t="shared" si="3"/>
        <v xml:space="preserve"> </v>
      </c>
      <c r="P24" s="130" t="str">
        <f t="shared" si="4"/>
        <v xml:space="preserve">   </v>
      </c>
      <c r="Q24" s="21" t="str">
        <f t="shared" si="5"/>
        <v xml:space="preserve"> </v>
      </c>
      <c r="R24" s="21" t="str">
        <f t="shared" si="6"/>
        <v xml:space="preserve"> </v>
      </c>
      <c r="S24" s="27" t="str">
        <f t="shared" si="10"/>
        <v xml:space="preserve"> </v>
      </c>
      <c r="T24" s="132">
        <f t="shared" si="8"/>
        <v>0</v>
      </c>
    </row>
    <row r="25" spans="1:20" s="4" customFormat="1" ht="17.100000000000001" customHeight="1" x14ac:dyDescent="0.2">
      <c r="A25" s="15">
        <f t="shared" si="7"/>
        <v>11</v>
      </c>
      <c r="B25" s="55"/>
      <c r="C25" s="49"/>
      <c r="D25" s="49"/>
      <c r="E25" s="57"/>
      <c r="F25" s="58">
        <f t="shared" si="9"/>
        <v>0</v>
      </c>
      <c r="G25" s="59"/>
      <c r="H25" s="53"/>
      <c r="I25" s="59"/>
      <c r="J25" s="53"/>
      <c r="K25" s="59"/>
      <c r="L25" s="53"/>
      <c r="M25" s="59"/>
      <c r="N25" s="53"/>
      <c r="O25" s="60" t="str">
        <f t="shared" si="3"/>
        <v xml:space="preserve"> </v>
      </c>
      <c r="P25" s="40" t="str">
        <f t="shared" si="4"/>
        <v xml:space="preserve">   </v>
      </c>
      <c r="Q25" s="21" t="str">
        <f t="shared" si="5"/>
        <v xml:space="preserve"> </v>
      </c>
      <c r="R25" s="21" t="str">
        <f t="shared" si="6"/>
        <v xml:space="preserve"> </v>
      </c>
      <c r="S25" s="21" t="str">
        <f t="shared" si="10"/>
        <v xml:space="preserve"> </v>
      </c>
      <c r="T25" s="4">
        <f t="shared" si="8"/>
        <v>0</v>
      </c>
    </row>
    <row r="26" spans="1:20" s="4" customFormat="1" ht="17.100000000000001" customHeight="1" x14ac:dyDescent="0.2">
      <c r="A26" s="15">
        <f t="shared" si="7"/>
        <v>12</v>
      </c>
      <c r="B26" s="55"/>
      <c r="C26" s="56"/>
      <c r="D26" s="49"/>
      <c r="E26" s="57"/>
      <c r="F26" s="58">
        <f t="shared" si="9"/>
        <v>0</v>
      </c>
      <c r="G26" s="61"/>
      <c r="H26" s="53"/>
      <c r="I26" s="59"/>
      <c r="J26" s="53"/>
      <c r="K26" s="59"/>
      <c r="L26" s="53"/>
      <c r="M26" s="59"/>
      <c r="N26" s="53"/>
      <c r="O26" s="60" t="str">
        <f t="shared" si="3"/>
        <v xml:space="preserve"> </v>
      </c>
      <c r="P26" s="40" t="str">
        <f t="shared" si="4"/>
        <v xml:space="preserve">   </v>
      </c>
      <c r="Q26" s="21" t="str">
        <f t="shared" si="5"/>
        <v xml:space="preserve"> </v>
      </c>
      <c r="R26" s="21" t="str">
        <f>IF(COUNTA(B26:C26)=0," ",IF(COUNTA(E26:N26)=1,"faux7"," "))</f>
        <v xml:space="preserve"> </v>
      </c>
      <c r="S26" s="28" t="str">
        <f t="shared" si="10"/>
        <v xml:space="preserve"> </v>
      </c>
      <c r="T26" s="4">
        <f t="shared" si="8"/>
        <v>0</v>
      </c>
    </row>
    <row r="27" spans="1:20" s="4" customFormat="1" ht="17.100000000000001" customHeight="1" x14ac:dyDescent="0.2">
      <c r="A27" s="15">
        <f t="shared" si="7"/>
        <v>13</v>
      </c>
      <c r="B27" s="55"/>
      <c r="C27" s="49"/>
      <c r="D27" s="49"/>
      <c r="E27" s="57"/>
      <c r="F27" s="58">
        <f t="shared" si="9"/>
        <v>0</v>
      </c>
      <c r="G27" s="63"/>
      <c r="H27" s="53"/>
      <c r="I27" s="59"/>
      <c r="J27" s="53"/>
      <c r="K27" s="59"/>
      <c r="L27" s="53"/>
      <c r="M27" s="59"/>
      <c r="N27" s="53"/>
      <c r="O27" s="64" t="str">
        <f t="shared" si="3"/>
        <v xml:space="preserve"> </v>
      </c>
      <c r="P27" s="40" t="str">
        <f t="shared" si="4"/>
        <v xml:space="preserve">   </v>
      </c>
      <c r="Q27" s="21" t="str">
        <f t="shared" si="5"/>
        <v xml:space="preserve"> </v>
      </c>
      <c r="R27" s="21" t="str">
        <f t="shared" ref="R27:R34" si="11">IF(COUNTA(B27:C27)=0," ",IF(COUNTA(E27:N27)=1,"faux7"," "))</f>
        <v xml:space="preserve"> </v>
      </c>
      <c r="S27" s="28" t="str">
        <f t="shared" si="10"/>
        <v xml:space="preserve"> </v>
      </c>
      <c r="T27" s="4">
        <f t="shared" si="8"/>
        <v>0</v>
      </c>
    </row>
    <row r="28" spans="1:20" s="4" customFormat="1" ht="17.100000000000001" customHeight="1" x14ac:dyDescent="0.2">
      <c r="A28" s="15">
        <f t="shared" si="7"/>
        <v>14</v>
      </c>
      <c r="B28" s="55"/>
      <c r="C28" s="56"/>
      <c r="D28" s="49"/>
      <c r="E28" s="57"/>
      <c r="F28" s="58">
        <f t="shared" si="9"/>
        <v>0</v>
      </c>
      <c r="G28" s="59"/>
      <c r="H28" s="53"/>
      <c r="I28" s="59"/>
      <c r="J28" s="53"/>
      <c r="K28" s="59"/>
      <c r="L28" s="53"/>
      <c r="M28" s="59"/>
      <c r="N28" s="53"/>
      <c r="O28" s="64" t="str">
        <f t="shared" si="3"/>
        <v xml:space="preserve"> </v>
      </c>
      <c r="P28" s="40" t="str">
        <f t="shared" si="4"/>
        <v xml:space="preserve">   </v>
      </c>
      <c r="Q28" s="21" t="str">
        <f t="shared" si="5"/>
        <v xml:space="preserve"> </v>
      </c>
      <c r="R28" s="21" t="str">
        <f t="shared" si="11"/>
        <v xml:space="preserve"> </v>
      </c>
      <c r="S28" s="28" t="str">
        <f t="shared" si="10"/>
        <v xml:space="preserve"> </v>
      </c>
      <c r="T28" s="4">
        <f t="shared" si="8"/>
        <v>0</v>
      </c>
    </row>
    <row r="29" spans="1:20" s="4" customFormat="1" ht="17.100000000000001" customHeight="1" x14ac:dyDescent="0.2">
      <c r="A29" s="15">
        <f t="shared" si="7"/>
        <v>15</v>
      </c>
      <c r="B29" s="55"/>
      <c r="C29" s="49"/>
      <c r="D29" s="49"/>
      <c r="E29" s="57"/>
      <c r="F29" s="58">
        <f t="shared" si="9"/>
        <v>0</v>
      </c>
      <c r="G29" s="59"/>
      <c r="H29" s="53"/>
      <c r="I29" s="59"/>
      <c r="J29" s="53"/>
      <c r="K29" s="59"/>
      <c r="L29" s="53"/>
      <c r="M29" s="59"/>
      <c r="N29" s="53"/>
      <c r="O29" s="64" t="str">
        <f t="shared" si="3"/>
        <v xml:space="preserve"> </v>
      </c>
      <c r="P29" s="40" t="str">
        <f t="shared" si="4"/>
        <v xml:space="preserve">   </v>
      </c>
      <c r="Q29" s="21" t="str">
        <f t="shared" si="5"/>
        <v xml:space="preserve"> </v>
      </c>
      <c r="R29" s="21" t="str">
        <f t="shared" si="11"/>
        <v xml:space="preserve"> </v>
      </c>
      <c r="S29" s="28" t="str">
        <f t="shared" si="10"/>
        <v xml:space="preserve"> </v>
      </c>
      <c r="T29" s="4">
        <f t="shared" si="8"/>
        <v>0</v>
      </c>
    </row>
    <row r="30" spans="1:20" s="4" customFormat="1" ht="17.100000000000001" customHeight="1" x14ac:dyDescent="0.2">
      <c r="A30" s="15">
        <f t="shared" si="7"/>
        <v>16</v>
      </c>
      <c r="B30" s="55"/>
      <c r="C30" s="56"/>
      <c r="D30" s="120"/>
      <c r="E30" s="57"/>
      <c r="F30" s="58">
        <f t="shared" si="9"/>
        <v>0</v>
      </c>
      <c r="G30" s="59"/>
      <c r="H30" s="53"/>
      <c r="I30" s="59"/>
      <c r="J30" s="53"/>
      <c r="K30" s="59"/>
      <c r="L30" s="53"/>
      <c r="M30" s="59"/>
      <c r="N30" s="53"/>
      <c r="O30" s="64" t="str">
        <f t="shared" si="3"/>
        <v xml:space="preserve"> </v>
      </c>
      <c r="P30" s="40" t="str">
        <f t="shared" si="4"/>
        <v xml:space="preserve">   </v>
      </c>
      <c r="Q30" s="21" t="str">
        <f t="shared" si="5"/>
        <v xml:space="preserve"> </v>
      </c>
      <c r="R30" s="21" t="str">
        <f t="shared" si="11"/>
        <v xml:space="preserve"> </v>
      </c>
      <c r="S30" s="28" t="str">
        <f t="shared" si="10"/>
        <v xml:space="preserve"> </v>
      </c>
      <c r="T30" s="4">
        <f t="shared" si="8"/>
        <v>0</v>
      </c>
    </row>
    <row r="31" spans="1:20" s="4" customFormat="1" ht="17.100000000000001" customHeight="1" x14ac:dyDescent="0.2">
      <c r="A31" s="15">
        <f t="shared" si="7"/>
        <v>17</v>
      </c>
      <c r="B31" s="66"/>
      <c r="C31" s="49"/>
      <c r="D31" s="49"/>
      <c r="E31" s="57"/>
      <c r="F31" s="58">
        <f t="shared" si="9"/>
        <v>0</v>
      </c>
      <c r="G31" s="59"/>
      <c r="H31" s="53"/>
      <c r="I31" s="59"/>
      <c r="J31" s="53"/>
      <c r="K31" s="59"/>
      <c r="L31" s="53"/>
      <c r="M31" s="59"/>
      <c r="N31" s="53"/>
      <c r="O31" s="64" t="str">
        <f t="shared" si="3"/>
        <v xml:space="preserve"> </v>
      </c>
      <c r="P31" s="40" t="str">
        <f t="shared" si="4"/>
        <v xml:space="preserve">   </v>
      </c>
      <c r="Q31" s="21" t="str">
        <f t="shared" si="5"/>
        <v xml:space="preserve"> </v>
      </c>
      <c r="R31" s="21" t="str">
        <f t="shared" si="11"/>
        <v xml:space="preserve"> </v>
      </c>
      <c r="S31" s="28" t="str">
        <f t="shared" si="10"/>
        <v xml:space="preserve"> </v>
      </c>
      <c r="T31" s="4">
        <f t="shared" si="8"/>
        <v>0</v>
      </c>
    </row>
    <row r="32" spans="1:20" s="4" customFormat="1" ht="17.100000000000001" customHeight="1" x14ac:dyDescent="0.2">
      <c r="A32" s="15">
        <f t="shared" si="7"/>
        <v>18</v>
      </c>
      <c r="B32" s="66"/>
      <c r="C32" s="56"/>
      <c r="D32" s="65"/>
      <c r="E32" s="57"/>
      <c r="F32" s="58">
        <f t="shared" si="9"/>
        <v>0</v>
      </c>
      <c r="G32" s="59"/>
      <c r="H32" s="53"/>
      <c r="I32" s="59"/>
      <c r="J32" s="53"/>
      <c r="K32" s="59"/>
      <c r="L32" s="53"/>
      <c r="M32" s="59"/>
      <c r="N32" s="53"/>
      <c r="O32" s="64" t="str">
        <f t="shared" si="3"/>
        <v xml:space="preserve"> </v>
      </c>
      <c r="P32" s="40" t="str">
        <f t="shared" si="4"/>
        <v xml:space="preserve">   </v>
      </c>
      <c r="Q32" s="21" t="str">
        <f t="shared" si="5"/>
        <v xml:space="preserve"> </v>
      </c>
      <c r="R32" s="21" t="str">
        <f t="shared" si="11"/>
        <v xml:space="preserve"> </v>
      </c>
      <c r="S32" s="28" t="str">
        <f t="shared" si="10"/>
        <v xml:space="preserve"> </v>
      </c>
      <c r="T32" s="4">
        <f t="shared" si="8"/>
        <v>0</v>
      </c>
    </row>
    <row r="33" spans="1:20" s="4" customFormat="1" ht="17.100000000000001" customHeight="1" x14ac:dyDescent="0.2">
      <c r="A33" s="15">
        <f t="shared" si="7"/>
        <v>19</v>
      </c>
      <c r="B33" s="66"/>
      <c r="C33" s="49"/>
      <c r="D33" s="65"/>
      <c r="E33" s="57"/>
      <c r="F33" s="58">
        <f t="shared" si="9"/>
        <v>0</v>
      </c>
      <c r="G33" s="59"/>
      <c r="H33" s="53"/>
      <c r="I33" s="59"/>
      <c r="J33" s="53"/>
      <c r="K33" s="59"/>
      <c r="L33" s="53"/>
      <c r="M33" s="59"/>
      <c r="N33" s="53"/>
      <c r="O33" s="64" t="str">
        <f t="shared" si="3"/>
        <v xml:space="preserve"> </v>
      </c>
      <c r="P33" s="40" t="str">
        <f t="shared" si="4"/>
        <v xml:space="preserve">   </v>
      </c>
      <c r="Q33" s="21" t="str">
        <f t="shared" si="5"/>
        <v xml:space="preserve"> </v>
      </c>
      <c r="R33" s="21" t="str">
        <f t="shared" si="11"/>
        <v xml:space="preserve"> </v>
      </c>
      <c r="S33" s="28" t="str">
        <f t="shared" si="10"/>
        <v xml:space="preserve"> </v>
      </c>
      <c r="T33" s="4">
        <f t="shared" si="8"/>
        <v>0</v>
      </c>
    </row>
    <row r="34" spans="1:20" s="4" customFormat="1" ht="16.5" customHeight="1" thickBot="1" x14ac:dyDescent="0.25">
      <c r="A34" s="15">
        <f t="shared" si="7"/>
        <v>20</v>
      </c>
      <c r="B34" s="66"/>
      <c r="C34" s="56"/>
      <c r="D34" s="65"/>
      <c r="E34" s="57"/>
      <c r="F34" s="58">
        <f t="shared" si="9"/>
        <v>0</v>
      </c>
      <c r="G34" s="59"/>
      <c r="H34" s="53"/>
      <c r="I34" s="59"/>
      <c r="J34" s="53"/>
      <c r="K34" s="67"/>
      <c r="L34" s="68"/>
      <c r="M34" s="67"/>
      <c r="N34" s="68"/>
      <c r="O34" s="64" t="str">
        <f t="shared" si="3"/>
        <v xml:space="preserve"> </v>
      </c>
      <c r="P34" s="40" t="str">
        <f t="shared" si="4"/>
        <v xml:space="preserve">   </v>
      </c>
      <c r="Q34" s="21" t="str">
        <f t="shared" si="5"/>
        <v xml:space="preserve"> </v>
      </c>
      <c r="R34" s="21" t="str">
        <f t="shared" si="11"/>
        <v xml:space="preserve"> </v>
      </c>
      <c r="S34" s="28" t="str">
        <f t="shared" si="10"/>
        <v xml:space="preserve"> </v>
      </c>
      <c r="T34" s="4">
        <f t="shared" si="8"/>
        <v>0</v>
      </c>
    </row>
    <row r="35" spans="1:20" s="35" customFormat="1" ht="15.95" hidden="1" customHeight="1" thickBot="1" x14ac:dyDescent="0.25">
      <c r="A35" s="36"/>
      <c r="B35" s="69">
        <f>COUNTA(B15:B34)</f>
        <v>3</v>
      </c>
      <c r="C35" s="70"/>
      <c r="D35" s="71"/>
      <c r="E35" s="72">
        <f>COUNTA(E15:E34)</f>
        <v>1</v>
      </c>
      <c r="F35" s="73"/>
      <c r="G35" s="74">
        <f>COUNTA(G15:G34)</f>
        <v>1</v>
      </c>
      <c r="H35" s="70"/>
      <c r="I35" s="74">
        <f>COUNTA(I15:I34)</f>
        <v>1</v>
      </c>
      <c r="J35" s="75"/>
      <c r="K35" s="76">
        <f>COUNTA(K15:K34)</f>
        <v>0</v>
      </c>
      <c r="L35" s="77"/>
      <c r="M35" s="76">
        <f>COUNTA(M15:M34)</f>
        <v>0</v>
      </c>
      <c r="N35" s="77"/>
      <c r="O35" s="78">
        <f>(SUM(E35,G35,I35,K35,M35))-nbval_date</f>
        <v>0</v>
      </c>
      <c r="P35" s="37">
        <f>Q35+R35+T35</f>
        <v>0</v>
      </c>
      <c r="Q35" s="41">
        <f>Q36-Q37</f>
        <v>0</v>
      </c>
      <c r="R35" s="35">
        <f>IF(O35=0,0,1)</f>
        <v>0</v>
      </c>
      <c r="T35" s="35">
        <f>SUM(T15:T34)</f>
        <v>0</v>
      </c>
    </row>
    <row r="36" spans="1:20" ht="17.100000000000001" customHeight="1" thickBot="1" x14ac:dyDescent="0.3">
      <c r="A36" s="13"/>
      <c r="B36" s="79"/>
      <c r="C36" s="80" t="s">
        <v>4</v>
      </c>
      <c r="D36" s="81"/>
      <c r="E36" s="82"/>
      <c r="F36" s="83">
        <f>SUM(F15:F34)</f>
        <v>72.839519999999993</v>
      </c>
      <c r="G36" s="84"/>
      <c r="H36" s="83">
        <f>SUM(H15:H34)</f>
        <v>15</v>
      </c>
      <c r="I36" s="84"/>
      <c r="J36" s="83">
        <f>SUM(J15:J34)</f>
        <v>12</v>
      </c>
      <c r="K36" s="85"/>
      <c r="L36" s="83">
        <f>SUM(L15:L34)</f>
        <v>0</v>
      </c>
      <c r="M36" s="85"/>
      <c r="N36" s="83">
        <f>SUM(N15:N34)</f>
        <v>0</v>
      </c>
      <c r="O36" s="86">
        <f>SUM(O15:O34)</f>
        <v>99.839519999999993</v>
      </c>
      <c r="P36" s="39"/>
      <c r="Q36" s="42">
        <f>SUM(O15:O34)</f>
        <v>99.839519999999993</v>
      </c>
    </row>
    <row r="37" spans="1:20" ht="15.95" customHeight="1" thickBot="1" x14ac:dyDescent="0.3">
      <c r="B37" s="87"/>
      <c r="C37" s="88"/>
      <c r="D37" s="261" t="s">
        <v>25</v>
      </c>
      <c r="E37" s="262"/>
      <c r="F37" s="89">
        <v>624000</v>
      </c>
      <c r="G37" s="90"/>
      <c r="H37" s="89">
        <v>624000</v>
      </c>
      <c r="I37" s="90"/>
      <c r="J37" s="89">
        <v>625600</v>
      </c>
      <c r="K37" s="90"/>
      <c r="L37" s="89">
        <v>606400</v>
      </c>
      <c r="M37" s="90"/>
      <c r="N37" s="89">
        <v>626500</v>
      </c>
      <c r="O37" s="91" t="str">
        <f>IF(P35=0,"OK","FAUX1")</f>
        <v>OK</v>
      </c>
      <c r="P37" s="29"/>
      <c r="Q37" s="43">
        <f>SUM(F36,H36,J36,L36,N36)</f>
        <v>99.839519999999993</v>
      </c>
    </row>
    <row r="38" spans="1:20" ht="15.95" customHeight="1" thickBot="1" x14ac:dyDescent="0.3">
      <c r="B38" s="46"/>
      <c r="C38" s="92"/>
      <c r="D38" s="92" t="s">
        <v>109</v>
      </c>
      <c r="E38">
        <f>IF(type_N_CV=Constantes!G9,Constantes!C33,VLOOKUP(Saisie!H11,Constantes!A27:C31,Constantes!A27))</f>
        <v>0.35099999999999998</v>
      </c>
      <c r="F38" s="93"/>
      <c r="G38" s="46"/>
      <c r="H38" s="46"/>
      <c r="I38" s="46"/>
      <c r="J38" s="46"/>
      <c r="K38" s="46"/>
      <c r="L38" s="46"/>
      <c r="M38" s="46"/>
      <c r="N38" s="94"/>
      <c r="O38" s="46"/>
    </row>
    <row r="39" spans="1:20" ht="19.899999999999999" customHeight="1" thickBot="1" x14ac:dyDescent="0.3">
      <c r="B39" s="46"/>
      <c r="C39" s="267" t="s">
        <v>18</v>
      </c>
      <c r="D39" s="268"/>
      <c r="E39" s="268"/>
      <c r="F39" s="268"/>
      <c r="G39" s="268"/>
      <c r="H39" s="268"/>
      <c r="I39" s="268"/>
      <c r="J39" s="137"/>
      <c r="K39" s="331" t="s">
        <v>116</v>
      </c>
      <c r="L39" s="332"/>
      <c r="M39" s="265">
        <v>45426</v>
      </c>
      <c r="N39" s="266"/>
      <c r="O39" s="95"/>
    </row>
    <row r="40" spans="1:20" ht="30" customHeight="1" thickBot="1" x14ac:dyDescent="0.3">
      <c r="B40" s="46"/>
      <c r="C40" s="96" t="s">
        <v>20</v>
      </c>
      <c r="D40" s="263" t="s">
        <v>141</v>
      </c>
      <c r="E40" s="264"/>
      <c r="F40" s="264"/>
      <c r="G40" s="264"/>
      <c r="H40" s="264"/>
      <c r="I40" s="264"/>
      <c r="J40" s="264"/>
      <c r="K40" s="264"/>
      <c r="L40" s="264"/>
      <c r="M40" s="269"/>
      <c r="N40" s="270"/>
      <c r="O40" s="271"/>
      <c r="P40" s="3"/>
    </row>
    <row r="41" spans="1:20" ht="15.95" customHeight="1" x14ac:dyDescent="0.25">
      <c r="B41" s="46"/>
      <c r="C41" s="329" t="s">
        <v>29</v>
      </c>
      <c r="D41" s="330"/>
      <c r="E41" s="330"/>
      <c r="F41" s="330"/>
      <c r="G41" s="330"/>
      <c r="H41" s="330"/>
      <c r="I41" s="330"/>
      <c r="J41" s="330"/>
      <c r="K41" s="330"/>
      <c r="L41" s="330"/>
      <c r="M41" s="272"/>
      <c r="N41" s="273"/>
      <c r="O41" s="274"/>
      <c r="P41" s="3"/>
    </row>
    <row r="42" spans="1:20" ht="15.95" customHeight="1" thickBot="1" x14ac:dyDescent="0.3">
      <c r="B42" s="46"/>
      <c r="C42" s="259" t="s">
        <v>115</v>
      </c>
      <c r="D42" s="260"/>
      <c r="E42" s="260"/>
      <c r="F42" s="260"/>
      <c r="G42" s="260"/>
      <c r="H42" s="260"/>
      <c r="I42" s="260"/>
      <c r="J42" s="260"/>
      <c r="K42" s="260"/>
      <c r="L42" s="260"/>
      <c r="M42" s="275"/>
      <c r="N42" s="276"/>
      <c r="O42" s="277"/>
    </row>
    <row r="43" spans="1:20" ht="15.95" customHeight="1" thickBot="1" x14ac:dyDescent="0.3">
      <c r="B43" s="46"/>
      <c r="C43" s="99"/>
      <c r="D43" s="100"/>
      <c r="E43" s="100"/>
      <c r="F43" s="101"/>
      <c r="G43" s="101"/>
      <c r="H43" s="101"/>
      <c r="I43" s="101"/>
      <c r="J43" s="101"/>
      <c r="K43" s="100"/>
      <c r="L43" s="102"/>
      <c r="M43" s="102"/>
      <c r="N43" s="103"/>
      <c r="O43" s="104"/>
    </row>
    <row r="44" spans="1:20" ht="15.95" customHeight="1" thickBot="1" x14ac:dyDescent="0.3">
      <c r="B44" s="46"/>
      <c r="C44" s="46"/>
      <c r="D44" s="46"/>
      <c r="E44" s="46"/>
      <c r="F44" s="105"/>
      <c r="G44" s="105"/>
      <c r="H44" s="105"/>
      <c r="I44" s="105"/>
      <c r="J44" s="105"/>
      <c r="K44" s="46"/>
      <c r="L44" s="97"/>
      <c r="M44" s="97"/>
      <c r="N44" s="98"/>
      <c r="O44" s="46"/>
    </row>
    <row r="45" spans="1:20" ht="20.100000000000001" customHeight="1" thickBot="1" x14ac:dyDescent="0.3">
      <c r="B45" s="46"/>
      <c r="C45" s="312" t="str">
        <f>IF(type_N_CV="abandon","Date et signature"," ")</f>
        <v xml:space="preserve"> </v>
      </c>
      <c r="D45" s="106" t="str">
        <f>IF(type_N_CV="abandon",IF(M39&lt;&gt;"",M39," ")," ")</f>
        <v xml:space="preserve"> </v>
      </c>
      <c r="E45" s="107"/>
      <c r="F45" s="328" t="str">
        <f>IF(type_N_CV="Abandon","Je soussigné déclare renoncer au remboursement des frais ci-dessus et les laisser en tant que dons à la Fédération Française de Modélisme Ferroviaire pour un montant total de :"," ")</f>
        <v xml:space="preserve"> </v>
      </c>
      <c r="G45" s="328"/>
      <c r="H45" s="328"/>
      <c r="I45" s="328"/>
      <c r="J45" s="328"/>
      <c r="K45" s="328"/>
      <c r="L45" s="328"/>
      <c r="M45" s="133"/>
      <c r="N45" s="133"/>
      <c r="O45" s="95"/>
    </row>
    <row r="46" spans="1:20" ht="15.95" customHeight="1" thickBot="1" x14ac:dyDescent="0.35">
      <c r="B46" s="46"/>
      <c r="C46" s="313"/>
      <c r="D46" s="256"/>
      <c r="E46" s="108"/>
      <c r="F46" s="260"/>
      <c r="G46" s="260"/>
      <c r="H46" s="260"/>
      <c r="I46" s="260"/>
      <c r="J46" s="260"/>
      <c r="K46" s="260"/>
      <c r="L46" s="260"/>
      <c r="M46" s="134"/>
      <c r="N46" s="134"/>
      <c r="O46" s="109" t="str">
        <f>IF(H10="a",O36,IF(H10="Abandon",O36," "))</f>
        <v xml:space="preserve"> </v>
      </c>
      <c r="P46" s="33"/>
    </row>
    <row r="47" spans="1:20" ht="15.95" customHeight="1" thickBot="1" x14ac:dyDescent="0.35">
      <c r="B47" s="46"/>
      <c r="C47" s="313"/>
      <c r="D47" s="257"/>
      <c r="E47" s="108"/>
      <c r="F47" s="260"/>
      <c r="G47" s="260"/>
      <c r="H47" s="260"/>
      <c r="I47" s="260"/>
      <c r="J47" s="260"/>
      <c r="K47" s="260"/>
      <c r="L47" s="260"/>
      <c r="M47" s="134"/>
      <c r="N47" s="134"/>
      <c r="O47" s="110" t="str">
        <f>IF(type_N_CV="Abandon","754410"," ")</f>
        <v xml:space="preserve"> </v>
      </c>
      <c r="P47" s="34"/>
    </row>
    <row r="48" spans="1:20" ht="15" thickBot="1" x14ac:dyDescent="0.3">
      <c r="B48" s="46"/>
      <c r="C48" s="314"/>
      <c r="D48" s="258"/>
      <c r="E48" s="111"/>
      <c r="F48" s="111"/>
      <c r="G48" s="100"/>
      <c r="H48" s="111"/>
      <c r="I48" s="111"/>
      <c r="J48" s="100"/>
      <c r="K48" s="100"/>
      <c r="L48" s="100"/>
      <c r="M48" s="100"/>
      <c r="N48" s="100"/>
      <c r="O48" s="104"/>
    </row>
    <row r="49" spans="2:16" hidden="1" x14ac:dyDescent="0.25">
      <c r="B49" s="46"/>
      <c r="C49" s="112"/>
      <c r="D49" s="112"/>
      <c r="E49" s="46"/>
      <c r="F49" s="46"/>
      <c r="G49" s="46"/>
      <c r="H49" s="46"/>
      <c r="I49" s="46"/>
      <c r="J49" s="46"/>
      <c r="K49" s="46"/>
      <c r="L49" s="46"/>
      <c r="M49" s="46"/>
      <c r="N49" s="113"/>
      <c r="O49" s="46"/>
    </row>
    <row r="50" spans="2:16" ht="14.25" thickBot="1" x14ac:dyDescent="0.3">
      <c r="B50" s="46"/>
      <c r="C50" s="112"/>
      <c r="D50" s="112"/>
      <c r="E50" s="46"/>
      <c r="F50" s="46"/>
      <c r="G50" s="46"/>
      <c r="H50" s="46"/>
      <c r="I50" s="46"/>
      <c r="J50" s="46"/>
      <c r="K50" s="46"/>
      <c r="L50" s="46"/>
      <c r="M50" s="46"/>
      <c r="N50" s="113"/>
      <c r="O50" s="46"/>
    </row>
    <row r="51" spans="2:16" ht="14.45" customHeight="1" x14ac:dyDescent="0.25">
      <c r="B51" s="46"/>
      <c r="C51" s="312" t="s">
        <v>13</v>
      </c>
      <c r="D51" s="114"/>
      <c r="E51" s="46"/>
      <c r="F51" s="309" t="s">
        <v>112</v>
      </c>
      <c r="G51" s="309"/>
      <c r="H51" s="309"/>
      <c r="I51" s="309"/>
      <c r="J51" s="309"/>
      <c r="K51" s="309"/>
      <c r="L51" s="309"/>
      <c r="M51" s="309"/>
      <c r="N51" s="309"/>
      <c r="O51" s="309"/>
      <c r="P51" s="46"/>
    </row>
    <row r="52" spans="2:16" ht="20.25" customHeight="1" x14ac:dyDescent="0.25">
      <c r="B52" s="46"/>
      <c r="C52" s="313"/>
      <c r="D52" s="18"/>
      <c r="E52" s="46"/>
      <c r="F52" s="310"/>
      <c r="G52" s="310"/>
      <c r="H52" s="310"/>
      <c r="I52" s="310"/>
      <c r="J52" s="310"/>
      <c r="K52" s="310"/>
      <c r="L52" s="310"/>
      <c r="M52" s="310"/>
      <c r="N52" s="310"/>
      <c r="O52" s="310"/>
      <c r="P52" s="46"/>
    </row>
    <row r="53" spans="2:16" ht="9" customHeight="1" x14ac:dyDescent="0.25">
      <c r="B53" s="46"/>
      <c r="C53" s="313"/>
      <c r="D53" s="18"/>
      <c r="E53" s="115"/>
      <c r="F53" s="310"/>
      <c r="G53" s="310"/>
      <c r="H53" s="310"/>
      <c r="I53" s="310"/>
      <c r="J53" s="310"/>
      <c r="K53" s="310"/>
      <c r="L53" s="310"/>
      <c r="M53" s="310"/>
      <c r="N53" s="310"/>
      <c r="O53" s="310"/>
    </row>
    <row r="54" spans="2:16" ht="15" customHeight="1" thickBot="1" x14ac:dyDescent="0.3">
      <c r="B54" s="46"/>
      <c r="C54" s="314"/>
      <c r="D54" s="19"/>
      <c r="E54" s="115"/>
      <c r="F54" s="310"/>
      <c r="G54" s="310"/>
      <c r="H54" s="310"/>
      <c r="I54" s="310"/>
      <c r="J54" s="310"/>
      <c r="K54" s="310"/>
      <c r="L54" s="310"/>
      <c r="M54" s="310"/>
      <c r="N54" s="310"/>
      <c r="O54" s="310"/>
    </row>
    <row r="55" spans="2:16" ht="13.5" customHeight="1" x14ac:dyDescent="0.25">
      <c r="C55" s="7"/>
      <c r="D55" s="7"/>
      <c r="H55" s="16"/>
      <c r="I55" s="16"/>
      <c r="L55" s="12"/>
    </row>
    <row r="56" spans="2:16" ht="13.5" customHeight="1" x14ac:dyDescent="0.25">
      <c r="C56" s="5"/>
      <c r="D56" s="5"/>
      <c r="E56" s="5"/>
      <c r="F56" s="5"/>
      <c r="G56" s="5"/>
      <c r="H56" s="5"/>
      <c r="I56" s="5"/>
      <c r="L56" s="12"/>
    </row>
    <row r="57" spans="2:16" ht="15" x14ac:dyDescent="0.25">
      <c r="C57" s="8"/>
      <c r="D57" s="8"/>
      <c r="E57" s="5"/>
      <c r="F57" s="5"/>
      <c r="L57" s="12"/>
    </row>
    <row r="58" spans="2:16" ht="15" x14ac:dyDescent="0.25">
      <c r="C58" s="8"/>
      <c r="D58" s="8"/>
      <c r="E58" s="16"/>
      <c r="F58" s="16"/>
      <c r="I58" s="12"/>
    </row>
    <row r="59" spans="2:16" ht="15" x14ac:dyDescent="0.25">
      <c r="E59" s="5"/>
      <c r="F59" s="5"/>
      <c r="I59" s="12"/>
    </row>
    <row r="60" spans="2:16" ht="15" x14ac:dyDescent="0.25">
      <c r="E60" s="5"/>
      <c r="F60" s="5"/>
      <c r="I60" s="12"/>
    </row>
  </sheetData>
  <sheetProtection password="D415" sheet="1" scenarios="1" selectLockedCells="1" sort="0" autoFilter="0" pivotTables="0"/>
  <mergeCells count="49">
    <mergeCell ref="F51:O54"/>
    <mergeCell ref="K10:P11"/>
    <mergeCell ref="C51:C54"/>
    <mergeCell ref="C45:C48"/>
    <mergeCell ref="A13:A14"/>
    <mergeCell ref="B13:B14"/>
    <mergeCell ref="C13:C14"/>
    <mergeCell ref="D13:D14"/>
    <mergeCell ref="D11:G11"/>
    <mergeCell ref="E13:F13"/>
    <mergeCell ref="P13:P14"/>
    <mergeCell ref="O13:O14"/>
    <mergeCell ref="H12:L12"/>
    <mergeCell ref="F45:L47"/>
    <mergeCell ref="C41:L41"/>
    <mergeCell ref="K39:L39"/>
    <mergeCell ref="D1:K1"/>
    <mergeCell ref="F3:G3"/>
    <mergeCell ref="K3:O4"/>
    <mergeCell ref="F4:G4"/>
    <mergeCell ref="N1:O1"/>
    <mergeCell ref="L5:M5"/>
    <mergeCell ref="D5:E8"/>
    <mergeCell ref="F5:G5"/>
    <mergeCell ref="G13:H13"/>
    <mergeCell ref="E10:G10"/>
    <mergeCell ref="K13:L13"/>
    <mergeCell ref="M13:N13"/>
    <mergeCell ref="I13:J13"/>
    <mergeCell ref="F9:G9"/>
    <mergeCell ref="B12:F12"/>
    <mergeCell ref="B10:D10"/>
    <mergeCell ref="L9:M9"/>
    <mergeCell ref="B7:C7"/>
    <mergeCell ref="B8:C8"/>
    <mergeCell ref="H9:J9"/>
    <mergeCell ref="F6:G6"/>
    <mergeCell ref="F7:G7"/>
    <mergeCell ref="F8:G8"/>
    <mergeCell ref="L6:M6"/>
    <mergeCell ref="L7:M7"/>
    <mergeCell ref="L8:M8"/>
    <mergeCell ref="D46:D48"/>
    <mergeCell ref="C42:L42"/>
    <mergeCell ref="D37:E37"/>
    <mergeCell ref="D40:L40"/>
    <mergeCell ref="M39:N39"/>
    <mergeCell ref="C39:I39"/>
    <mergeCell ref="M40:O42"/>
  </mergeCells>
  <conditionalFormatting sqref="L2">
    <cfRule type="containsText" dxfId="3" priority="4" stopIfTrue="1" operator="containsText" text="x">
      <formula>NOT(ISERROR(SEARCH("x",L2)))</formula>
    </cfRule>
  </conditionalFormatting>
  <conditionalFormatting sqref="O37:P37">
    <cfRule type="containsText" dxfId="2" priority="1" stopIfTrue="1" operator="containsText" text="FAUX">
      <formula>NOT(ISERROR(SEARCH("FAUX",O37)))</formula>
    </cfRule>
  </conditionalFormatting>
  <dataValidations count="8">
    <dataValidation type="list" allowBlank="1" showInputMessage="1" showErrorMessage="1" promptTitle="Choix" prompt="ca;df;adhérent" sqref="H8:J8">
      <formula1>cat</formula1>
    </dataValidation>
    <dataValidation type="list" allowBlank="1" showInputMessage="1" showErrorMessage="1" sqref="G15:G34">
      <formula1>tran</formula1>
    </dataValidation>
    <dataValidation type="list" allowBlank="1" showInputMessage="1" showErrorMessage="1" sqref="I15:I34">
      <formula1>dep</formula1>
    </dataValidation>
    <dataValidation type="list" allowBlank="1" showInputMessage="1" showErrorMessage="1" sqref="K15:K34">
      <formula1>div</formula1>
    </dataValidation>
    <dataValidation type="list" allowBlank="1" showInputMessage="1" showErrorMessage="1" sqref="M15:M34">
      <formula1>com</formula1>
    </dataValidation>
    <dataValidation type="list" allowBlank="1" showInputMessage="1" showErrorMessage="1" sqref="H9:J9">
      <formula1>reg</formula1>
    </dataValidation>
    <dataValidation type="list" allowBlank="1" showInputMessage="1" showErrorMessage="1" sqref="H10">
      <formula1>nature</formula1>
    </dataValidation>
    <dataValidation type="list" allowBlank="1" showInputMessage="1" showErrorMessage="1" sqref="C15:C34">
      <formula1>Nat.mission</formula1>
    </dataValidation>
  </dataValidations>
  <hyperlinks>
    <hyperlink ref="L8" r:id="rId1"/>
  </hyperlinks>
  <printOptions horizontalCentered="1"/>
  <pageMargins left="0.62992125984251968" right="0.62992125984251968" top="0.35433070866141736" bottom="0.55118110236220474" header="0.31496062992125984" footer="0.31496062992125984"/>
  <pageSetup paperSize="9" scale="59" orientation="landscape" r:id="rId2"/>
  <headerFooter alignWithMargins="0">
    <oddFooter>&amp;L&amp;F &amp;D &amp;T</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B10"/>
  <sheetViews>
    <sheetView workbookViewId="0">
      <selection activeCell="B10" sqref="B10"/>
    </sheetView>
  </sheetViews>
  <sheetFormatPr baseColWidth="10" defaultRowHeight="12.75" x14ac:dyDescent="0.2"/>
  <cols>
    <col min="2" max="2" width="70" bestFit="1" customWidth="1"/>
  </cols>
  <sheetData>
    <row r="1" spans="1:2" x14ac:dyDescent="0.2">
      <c r="A1" s="22" t="s">
        <v>89</v>
      </c>
      <c r="B1" s="22" t="s">
        <v>90</v>
      </c>
    </row>
    <row r="2" spans="1:2" x14ac:dyDescent="0.2">
      <c r="A2" s="22" t="s">
        <v>91</v>
      </c>
      <c r="B2" s="22" t="s">
        <v>99</v>
      </c>
    </row>
    <row r="3" spans="1:2" x14ac:dyDescent="0.2">
      <c r="A3" s="22" t="s">
        <v>92</v>
      </c>
      <c r="B3" s="22" t="s">
        <v>100</v>
      </c>
    </row>
    <row r="4" spans="1:2" x14ac:dyDescent="0.2">
      <c r="A4" s="22" t="s">
        <v>93</v>
      </c>
      <c r="B4" s="22" t="s">
        <v>101</v>
      </c>
    </row>
    <row r="5" spans="1:2" x14ac:dyDescent="0.2">
      <c r="A5" s="22" t="s">
        <v>94</v>
      </c>
      <c r="B5" s="22" t="s">
        <v>102</v>
      </c>
    </row>
    <row r="6" spans="1:2" x14ac:dyDescent="0.2">
      <c r="A6" s="22" t="s">
        <v>95</v>
      </c>
      <c r="B6" s="22" t="s">
        <v>103</v>
      </c>
    </row>
    <row r="7" spans="1:2" x14ac:dyDescent="0.2">
      <c r="A7" s="22" t="s">
        <v>96</v>
      </c>
      <c r="B7" s="22" t="s">
        <v>104</v>
      </c>
    </row>
    <row r="8" spans="1:2" x14ac:dyDescent="0.2">
      <c r="A8" s="22" t="s">
        <v>97</v>
      </c>
      <c r="B8" s="22" t="s">
        <v>106</v>
      </c>
    </row>
    <row r="9" spans="1:2" x14ac:dyDescent="0.2">
      <c r="A9" s="22" t="s">
        <v>98</v>
      </c>
      <c r="B9" s="22" t="s">
        <v>105</v>
      </c>
    </row>
    <row r="10" spans="1:2" x14ac:dyDescent="0.2">
      <c r="A10" s="26" t="b">
        <v>0</v>
      </c>
      <c r="B10" s="22" t="s">
        <v>107</v>
      </c>
    </row>
  </sheetData>
  <sheetProtection algorithmName="SHA-512" hashValue="srA1aqsXqYxeXm/u9JLXIa/devnUGMgAIX6iA8cfprY3/w1JmzOM7b81ExFIs3PeNqWYemAAMyDkQYm1Fc7DLg==" saltValue="AppofmgkxhBusUs3jjDwYQ==" spinCount="100000" sheet="1" objects="1" scenarios="1" selectLockedCells="1"/>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S59"/>
  <sheetViews>
    <sheetView showZeros="0" zoomScaleNormal="100" workbookViewId="0">
      <pane xSplit="1" ySplit="13" topLeftCell="B17" activePane="bottomRight" state="frozen"/>
      <selection pane="topRight" activeCell="B1" sqref="B1"/>
      <selection pane="bottomLeft" activeCell="A14" sqref="A14"/>
      <selection pane="bottomRight" activeCell="J10" sqref="J10"/>
    </sheetView>
  </sheetViews>
  <sheetFormatPr baseColWidth="10" defaultColWidth="11.42578125" defaultRowHeight="13.5" x14ac:dyDescent="0.25"/>
  <cols>
    <col min="1" max="1" width="2.7109375" style="2" bestFit="1" customWidth="1"/>
    <col min="2" max="2" width="10.28515625" style="2" customWidth="1"/>
    <col min="3" max="3" width="24.7109375" style="2" customWidth="1"/>
    <col min="4" max="4" width="37.5703125" style="2" customWidth="1"/>
    <col min="5" max="5" width="10.7109375" style="2" customWidth="1"/>
    <col min="6" max="6" width="10.5703125" style="2" customWidth="1"/>
    <col min="7" max="7" width="9.85546875" style="2" customWidth="1"/>
    <col min="8" max="8" width="10" style="2" customWidth="1"/>
    <col min="9" max="12" width="10.7109375" style="2" customWidth="1"/>
    <col min="13" max="13" width="11.7109375" style="2" customWidth="1"/>
    <col min="14" max="15" width="10.7109375" style="2" customWidth="1"/>
    <col min="16" max="16" width="13.85546875" style="2" customWidth="1"/>
    <col min="17" max="17" width="5.7109375" style="2" hidden="1" customWidth="1"/>
    <col min="18" max="18" width="5.5703125" style="2" hidden="1" customWidth="1"/>
    <col min="19" max="19" width="6.28515625" style="2" hidden="1" customWidth="1"/>
    <col min="20" max="16384" width="11.42578125" style="2"/>
  </cols>
  <sheetData>
    <row r="1" spans="1:19" ht="15.95" customHeight="1" x14ac:dyDescent="0.25">
      <c r="B1" s="140"/>
      <c r="C1" s="140"/>
      <c r="D1" s="382" t="str">
        <f>IF(type_N_CV="A","Note de Frais avec Abandon de Créances","Note de Frais")</f>
        <v>Note de Frais avec Abandon de Créances</v>
      </c>
      <c r="E1" s="382"/>
      <c r="F1" s="382"/>
      <c r="G1" s="382"/>
      <c r="H1" s="382"/>
      <c r="I1" s="382"/>
      <c r="J1" s="382"/>
      <c r="K1" s="382"/>
      <c r="L1" s="140"/>
      <c r="M1" s="140"/>
      <c r="N1" s="140"/>
      <c r="O1" s="140"/>
    </row>
    <row r="2" spans="1:19" ht="15.95" customHeight="1" x14ac:dyDescent="0.25">
      <c r="B2" s="141"/>
      <c r="C2" s="141"/>
      <c r="D2" s="140"/>
      <c r="E2" s="140"/>
      <c r="F2" s="140"/>
      <c r="G2" s="140"/>
      <c r="H2" s="140"/>
      <c r="I2" s="140"/>
      <c r="J2" s="140"/>
      <c r="K2" s="140"/>
      <c r="L2" s="142"/>
      <c r="M2" s="143"/>
      <c r="N2" s="143"/>
      <c r="O2" s="140"/>
    </row>
    <row r="3" spans="1:19" ht="15.95" customHeight="1" x14ac:dyDescent="0.25">
      <c r="B3" s="144"/>
      <c r="C3" s="144"/>
      <c r="D3" s="144"/>
      <c r="E3" s="145" t="s">
        <v>7</v>
      </c>
      <c r="F3" s="381" t="s">
        <v>68</v>
      </c>
      <c r="G3" s="381"/>
      <c r="H3" s="383" t="s">
        <v>70</v>
      </c>
      <c r="I3" s="384"/>
      <c r="J3" s="384"/>
      <c r="K3" s="385" t="s">
        <v>12</v>
      </c>
      <c r="L3" s="386"/>
      <c r="M3" s="386"/>
      <c r="N3" s="386"/>
      <c r="O3" s="387"/>
      <c r="P3" s="32"/>
    </row>
    <row r="4" spans="1:19" ht="15.95" customHeight="1" x14ac:dyDescent="0.25">
      <c r="B4" s="141"/>
      <c r="C4" s="141"/>
      <c r="D4" s="141"/>
      <c r="E4" s="141"/>
      <c r="F4" s="381" t="s">
        <v>8</v>
      </c>
      <c r="G4" s="391"/>
      <c r="H4" s="383" t="s">
        <v>71</v>
      </c>
      <c r="I4" s="384"/>
      <c r="J4" s="384"/>
      <c r="K4" s="388"/>
      <c r="L4" s="389"/>
      <c r="M4" s="389"/>
      <c r="N4" s="389"/>
      <c r="O4" s="390"/>
      <c r="P4" s="32"/>
    </row>
    <row r="5" spans="1:19" ht="15.95" customHeight="1" x14ac:dyDescent="0.25">
      <c r="B5" s="140"/>
      <c r="C5" s="140"/>
      <c r="D5" s="392" t="s">
        <v>119</v>
      </c>
      <c r="E5" s="393"/>
      <c r="F5" s="381" t="s">
        <v>9</v>
      </c>
      <c r="G5" s="391"/>
      <c r="H5" s="383"/>
      <c r="I5" s="384"/>
      <c r="J5" s="384"/>
      <c r="K5" s="140"/>
      <c r="L5" s="281" t="s">
        <v>127</v>
      </c>
      <c r="M5" s="281"/>
      <c r="N5" s="140"/>
      <c r="O5" s="140"/>
    </row>
    <row r="6" spans="1:19" ht="15.95" customHeight="1" x14ac:dyDescent="0.25">
      <c r="B6" s="140"/>
      <c r="C6" s="141"/>
      <c r="D6" s="394"/>
      <c r="E6" s="395"/>
      <c r="F6" s="381" t="s">
        <v>10</v>
      </c>
      <c r="G6" s="391"/>
      <c r="H6" s="398" t="s">
        <v>72</v>
      </c>
      <c r="I6" s="384"/>
      <c r="J6" s="384"/>
      <c r="K6" s="140"/>
      <c r="L6" s="279" t="s">
        <v>128</v>
      </c>
      <c r="M6" s="279"/>
      <c r="N6" s="140"/>
      <c r="O6" s="140"/>
    </row>
    <row r="7" spans="1:19" ht="15.95" customHeight="1" x14ac:dyDescent="0.25">
      <c r="B7" s="140" t="s">
        <v>5</v>
      </c>
      <c r="C7" s="140"/>
      <c r="D7" s="394"/>
      <c r="E7" s="395"/>
      <c r="F7" s="381" t="s">
        <v>11</v>
      </c>
      <c r="G7" s="381"/>
      <c r="H7" s="379" t="s">
        <v>73</v>
      </c>
      <c r="I7" s="380"/>
      <c r="J7" s="380"/>
      <c r="K7" s="140"/>
      <c r="L7" s="279" t="s">
        <v>129</v>
      </c>
      <c r="M7" s="279"/>
      <c r="N7" s="140"/>
      <c r="O7" s="140"/>
    </row>
    <row r="8" spans="1:19" ht="15.95" customHeight="1" x14ac:dyDescent="0.25">
      <c r="B8" s="140" t="s">
        <v>6</v>
      </c>
      <c r="C8" s="140"/>
      <c r="D8" s="396"/>
      <c r="E8" s="397"/>
      <c r="F8" s="381" t="s">
        <v>14</v>
      </c>
      <c r="G8" s="381"/>
      <c r="H8" s="379"/>
      <c r="I8" s="379"/>
      <c r="J8" s="379"/>
      <c r="K8" s="140"/>
      <c r="L8" s="280" t="s">
        <v>130</v>
      </c>
      <c r="M8" s="280"/>
      <c r="N8" s="140"/>
      <c r="O8" s="140"/>
    </row>
    <row r="9" spans="1:19" ht="15.95" customHeight="1" x14ac:dyDescent="0.25">
      <c r="B9" s="140"/>
      <c r="C9" s="140"/>
      <c r="D9" s="140"/>
      <c r="E9" s="140"/>
      <c r="F9" s="381" t="s">
        <v>76</v>
      </c>
      <c r="G9" s="381"/>
      <c r="H9" s="379"/>
      <c r="I9" s="379"/>
      <c r="J9" s="379"/>
      <c r="K9" s="148"/>
      <c r="L9" s="146"/>
      <c r="M9" s="147"/>
      <c r="N9" s="140"/>
      <c r="O9" s="140"/>
    </row>
    <row r="10" spans="1:19" ht="15.95" customHeight="1" x14ac:dyDescent="0.25">
      <c r="B10" s="368" t="s">
        <v>17</v>
      </c>
      <c r="C10" s="368"/>
      <c r="D10" s="368"/>
      <c r="E10" s="369" t="s">
        <v>36</v>
      </c>
      <c r="F10" s="369"/>
      <c r="G10" s="369"/>
      <c r="H10" s="149" t="s">
        <v>57</v>
      </c>
      <c r="I10" s="150"/>
      <c r="J10" s="150"/>
      <c r="K10" s="148"/>
      <c r="L10" s="140"/>
      <c r="M10" s="140"/>
      <c r="N10" s="140"/>
      <c r="O10" s="140"/>
    </row>
    <row r="11" spans="1:19" ht="15.95" customHeight="1" thickBot="1" x14ac:dyDescent="0.3">
      <c r="B11" s="151"/>
      <c r="C11" s="151"/>
      <c r="D11" s="370" t="s">
        <v>120</v>
      </c>
      <c r="E11" s="370"/>
      <c r="F11" s="370"/>
      <c r="G11" s="370"/>
      <c r="H11" s="152">
        <v>6</v>
      </c>
      <c r="I11" s="151"/>
      <c r="J11" s="151"/>
      <c r="K11" s="151"/>
      <c r="L11" s="151"/>
      <c r="M11" s="153"/>
      <c r="N11" s="140"/>
      <c r="O11" s="140"/>
    </row>
    <row r="12" spans="1:19" s="3" customFormat="1" ht="15.95" customHeight="1" x14ac:dyDescent="0.25">
      <c r="A12" s="315"/>
      <c r="B12" s="373" t="s">
        <v>0</v>
      </c>
      <c r="C12" s="375" t="s">
        <v>66</v>
      </c>
      <c r="D12" s="375" t="s">
        <v>19</v>
      </c>
      <c r="E12" s="377" t="s">
        <v>1</v>
      </c>
      <c r="F12" s="378"/>
      <c r="G12" s="362" t="s">
        <v>32</v>
      </c>
      <c r="H12" s="363"/>
      <c r="I12" s="364" t="s">
        <v>26</v>
      </c>
      <c r="J12" s="365"/>
      <c r="K12" s="366" t="s">
        <v>27</v>
      </c>
      <c r="L12" s="365"/>
      <c r="M12" s="366" t="s">
        <v>30</v>
      </c>
      <c r="N12" s="367"/>
      <c r="O12" s="371" t="s">
        <v>16</v>
      </c>
      <c r="P12" s="333" t="s">
        <v>113</v>
      </c>
    </row>
    <row r="13" spans="1:19" s="3" customFormat="1" ht="15.95" customHeight="1" thickBot="1" x14ac:dyDescent="0.3">
      <c r="A13" s="316"/>
      <c r="B13" s="374"/>
      <c r="C13" s="376"/>
      <c r="D13" s="376"/>
      <c r="E13" s="154" t="s">
        <v>2</v>
      </c>
      <c r="F13" s="155" t="s">
        <v>3</v>
      </c>
      <c r="G13" s="156" t="s">
        <v>67</v>
      </c>
      <c r="H13" s="157" t="s">
        <v>3</v>
      </c>
      <c r="I13" s="154" t="s">
        <v>67</v>
      </c>
      <c r="J13" s="158" t="s">
        <v>3</v>
      </c>
      <c r="K13" s="154" t="s">
        <v>67</v>
      </c>
      <c r="L13" s="158" t="s">
        <v>3</v>
      </c>
      <c r="M13" s="154" t="s">
        <v>67</v>
      </c>
      <c r="N13" s="159" t="s">
        <v>3</v>
      </c>
      <c r="O13" s="372"/>
      <c r="P13" s="334"/>
    </row>
    <row r="14" spans="1:19" s="4" customFormat="1" ht="17.100000000000001" customHeight="1" x14ac:dyDescent="0.3">
      <c r="A14" s="14">
        <v>1</v>
      </c>
      <c r="B14" s="160">
        <v>44563</v>
      </c>
      <c r="C14" s="161"/>
      <c r="D14" s="162" t="s">
        <v>74</v>
      </c>
      <c r="E14" s="163"/>
      <c r="F14" s="164">
        <f>E14*$E$37</f>
        <v>0</v>
      </c>
      <c r="G14" s="165"/>
      <c r="H14" s="164"/>
      <c r="I14" s="165"/>
      <c r="J14" s="166"/>
      <c r="K14" s="165"/>
      <c r="L14" s="164"/>
      <c r="M14" s="165"/>
      <c r="N14" s="164"/>
      <c r="O14" s="167">
        <f>IF(B14=0," ",SUM(F14,H14,J14,L14,N14))</f>
        <v>0</v>
      </c>
      <c r="P14" s="30" t="str">
        <f>(Q14&amp;" "&amp;R14&amp;" "&amp;S14)</f>
        <v xml:space="preserve">faux1 faux7  </v>
      </c>
      <c r="Q14" s="21" t="str">
        <f>IF(COUNTA(B14:C14)=1,"faux1",IF(COUNTA(G14:H14)=1,"faux2",IF(COUNTA(I14:J14)=1,"faux3",IF(COUNTA(K14:L14)=1,"faux4",IF(COUNTA(M14:N14)=1,"faux5",IF(COUNTA(G14:N14)&gt;2,"faux6"," "))))))</f>
        <v>faux1</v>
      </c>
      <c r="R14" s="21" t="str">
        <f>IF(COUNTA(B14:C14)=0," ",IF(COUNTA(E14:N14)=1,"faux7"," "))</f>
        <v>faux7</v>
      </c>
      <c r="S14" s="27" t="str">
        <f t="shared" ref="S14:S33" si="0">IF(COUNTA(B14:C14)=2,IF(COUNTA(E14:F14)=2,IF(COUNTA(G14:N14)&lt;&gt;0,"faux8"," ")," ")," ")</f>
        <v xml:space="preserve"> </v>
      </c>
    </row>
    <row r="15" spans="1:19" s="4" customFormat="1" ht="17.100000000000001" customHeight="1" x14ac:dyDescent="0.3">
      <c r="A15" s="15">
        <f>A14+1</f>
        <v>2</v>
      </c>
      <c r="B15" s="168">
        <v>44571</v>
      </c>
      <c r="C15" s="169" t="s">
        <v>78</v>
      </c>
      <c r="D15" s="170" t="s">
        <v>79</v>
      </c>
      <c r="E15" s="171"/>
      <c r="F15" s="166">
        <f>E15*$E$37</f>
        <v>0</v>
      </c>
      <c r="G15" s="172" t="s">
        <v>21</v>
      </c>
      <c r="H15" s="166"/>
      <c r="I15" s="172"/>
      <c r="J15" s="166"/>
      <c r="K15" s="172"/>
      <c r="L15" s="166"/>
      <c r="M15" s="172"/>
      <c r="N15" s="166"/>
      <c r="O15" s="173">
        <f t="shared" ref="O15:O33" si="1">IF(B15=0," ",SUM(F15,H15,J15,L15,N15))</f>
        <v>0</v>
      </c>
      <c r="P15" s="30" t="str">
        <f t="shared" ref="P15:P33" si="2">(Q15&amp;" "&amp;R15&amp;" "&amp;S15)</f>
        <v xml:space="preserve">faux2    </v>
      </c>
      <c r="Q15" s="21" t="str">
        <f t="shared" ref="Q15:Q33" si="3">IF(COUNTA(B15:C15)=1,"faux1",IF(COUNTA(G15:H15)=1,"faux2",IF(COUNTA(I15:J15)=1,"faux3",IF(COUNTA(K15:L15)=1,"faux4",IF(COUNTA(M15:N15)=1,"faux5",IF(COUNTA(G15:N15)&gt;2,"faux6"," "))))))</f>
        <v>faux2</v>
      </c>
      <c r="R15" s="21" t="str">
        <f t="shared" ref="R15:R24" si="4">IF(COUNTA(B15:C15)=0," ",IF(COUNTA(E15:N15)=1,"faux7"," "))</f>
        <v xml:space="preserve"> </v>
      </c>
      <c r="S15" s="27" t="str">
        <f t="shared" si="0"/>
        <v xml:space="preserve"> </v>
      </c>
    </row>
    <row r="16" spans="1:19" s="4" customFormat="1" ht="17.100000000000001" customHeight="1" x14ac:dyDescent="0.3">
      <c r="A16" s="15">
        <f t="shared" ref="A16:A33" si="5">A15+1</f>
        <v>3</v>
      </c>
      <c r="B16" s="168">
        <v>44594</v>
      </c>
      <c r="C16" s="161" t="s">
        <v>77</v>
      </c>
      <c r="D16" s="170" t="s">
        <v>74</v>
      </c>
      <c r="E16" s="171"/>
      <c r="F16" s="166">
        <f t="shared" ref="F16:F33" si="6">E16*$E$37</f>
        <v>0</v>
      </c>
      <c r="G16" s="172"/>
      <c r="H16" s="166"/>
      <c r="I16" s="172" t="s">
        <v>31</v>
      </c>
      <c r="J16" s="166"/>
      <c r="K16" s="172"/>
      <c r="L16" s="166"/>
      <c r="M16" s="172"/>
      <c r="N16" s="166"/>
      <c r="O16" s="173">
        <f t="shared" si="1"/>
        <v>0</v>
      </c>
      <c r="P16" s="30" t="str">
        <f t="shared" si="2"/>
        <v xml:space="preserve">faux3    </v>
      </c>
      <c r="Q16" s="21" t="str">
        <f t="shared" si="3"/>
        <v>faux3</v>
      </c>
      <c r="R16" s="21" t="str">
        <f t="shared" si="4"/>
        <v xml:space="preserve"> </v>
      </c>
      <c r="S16" s="27" t="str">
        <f t="shared" si="0"/>
        <v xml:space="preserve"> </v>
      </c>
    </row>
    <row r="17" spans="1:19" s="4" customFormat="1" ht="17.100000000000001" customHeight="1" x14ac:dyDescent="0.3">
      <c r="A17" s="15">
        <f t="shared" si="5"/>
        <v>4</v>
      </c>
      <c r="B17" s="168">
        <v>44604</v>
      </c>
      <c r="C17" s="169" t="s">
        <v>78</v>
      </c>
      <c r="D17" s="170" t="s">
        <v>80</v>
      </c>
      <c r="E17" s="171"/>
      <c r="F17" s="166">
        <f t="shared" si="6"/>
        <v>0</v>
      </c>
      <c r="G17" s="172"/>
      <c r="H17" s="166"/>
      <c r="I17" s="172"/>
      <c r="J17" s="166"/>
      <c r="K17" s="172" t="s">
        <v>81</v>
      </c>
      <c r="L17" s="166"/>
      <c r="M17" s="172"/>
      <c r="N17" s="166"/>
      <c r="O17" s="173">
        <f t="shared" si="1"/>
        <v>0</v>
      </c>
      <c r="P17" s="30" t="str">
        <f t="shared" si="2"/>
        <v xml:space="preserve">faux4    </v>
      </c>
      <c r="Q17" s="21" t="str">
        <f t="shared" si="3"/>
        <v>faux4</v>
      </c>
      <c r="R17" s="21" t="str">
        <f t="shared" si="4"/>
        <v xml:space="preserve"> </v>
      </c>
      <c r="S17" s="27" t="str">
        <f t="shared" si="0"/>
        <v xml:space="preserve"> </v>
      </c>
    </row>
    <row r="18" spans="1:19" s="4" customFormat="1" ht="17.100000000000001" customHeight="1" x14ac:dyDescent="0.3">
      <c r="A18" s="15">
        <f t="shared" si="5"/>
        <v>5</v>
      </c>
      <c r="B18" s="168">
        <v>44623</v>
      </c>
      <c r="C18" s="161" t="s">
        <v>77</v>
      </c>
      <c r="D18" s="170" t="s">
        <v>74</v>
      </c>
      <c r="E18" s="171"/>
      <c r="F18" s="166">
        <f t="shared" si="6"/>
        <v>0</v>
      </c>
      <c r="G18" s="172"/>
      <c r="H18" s="166"/>
      <c r="I18" s="172"/>
      <c r="J18" s="166"/>
      <c r="K18" s="172"/>
      <c r="L18" s="166"/>
      <c r="M18" s="172" t="s">
        <v>42</v>
      </c>
      <c r="N18" s="166"/>
      <c r="O18" s="173">
        <f t="shared" si="1"/>
        <v>0</v>
      </c>
      <c r="P18" s="30" t="str">
        <f t="shared" si="2"/>
        <v xml:space="preserve">faux5    </v>
      </c>
      <c r="Q18" s="21" t="str">
        <f t="shared" si="3"/>
        <v>faux5</v>
      </c>
      <c r="R18" s="21" t="str">
        <f t="shared" si="4"/>
        <v xml:space="preserve"> </v>
      </c>
      <c r="S18" s="27" t="str">
        <f t="shared" si="0"/>
        <v xml:space="preserve"> </v>
      </c>
    </row>
    <row r="19" spans="1:19" s="4" customFormat="1" ht="17.100000000000001" customHeight="1" x14ac:dyDescent="0.3">
      <c r="A19" s="15">
        <f t="shared" si="5"/>
        <v>6</v>
      </c>
      <c r="B19" s="168">
        <v>44626</v>
      </c>
      <c r="C19" s="169" t="s">
        <v>88</v>
      </c>
      <c r="D19" s="174"/>
      <c r="E19" s="171"/>
      <c r="F19" s="166">
        <f t="shared" si="6"/>
        <v>0</v>
      </c>
      <c r="G19" s="172" t="s">
        <v>21</v>
      </c>
      <c r="H19" s="166">
        <v>10</v>
      </c>
      <c r="I19" s="172" t="s">
        <v>31</v>
      </c>
      <c r="J19" s="166">
        <v>10</v>
      </c>
      <c r="K19" s="172"/>
      <c r="L19" s="166"/>
      <c r="M19" s="172"/>
      <c r="N19" s="166"/>
      <c r="O19" s="173">
        <f t="shared" si="1"/>
        <v>20</v>
      </c>
      <c r="P19" s="30" t="str">
        <f t="shared" si="2"/>
        <v xml:space="preserve">faux6    </v>
      </c>
      <c r="Q19" s="21" t="str">
        <f t="shared" si="3"/>
        <v>faux6</v>
      </c>
      <c r="R19" s="21" t="str">
        <f t="shared" si="4"/>
        <v xml:space="preserve"> </v>
      </c>
      <c r="S19" s="27" t="str">
        <f t="shared" si="0"/>
        <v xml:space="preserve"> </v>
      </c>
    </row>
    <row r="20" spans="1:19" s="4" customFormat="1" ht="17.100000000000001" customHeight="1" x14ac:dyDescent="0.3">
      <c r="A20" s="15">
        <f t="shared" si="5"/>
        <v>7</v>
      </c>
      <c r="B20" s="168">
        <v>44646</v>
      </c>
      <c r="C20" s="161" t="s">
        <v>62</v>
      </c>
      <c r="D20" s="161" t="s">
        <v>82</v>
      </c>
      <c r="E20" s="171"/>
      <c r="F20" s="166">
        <f t="shared" si="6"/>
        <v>0</v>
      </c>
      <c r="G20" s="172"/>
      <c r="H20" s="166"/>
      <c r="I20" s="172"/>
      <c r="J20" s="166"/>
      <c r="K20" s="172"/>
      <c r="L20" s="166"/>
      <c r="M20" s="172"/>
      <c r="N20" s="166"/>
      <c r="O20" s="173">
        <f t="shared" si="1"/>
        <v>0</v>
      </c>
      <c r="P20" s="30" t="str">
        <f t="shared" si="2"/>
        <v xml:space="preserve">  faux7  </v>
      </c>
      <c r="Q20" s="21" t="str">
        <f t="shared" si="3"/>
        <v xml:space="preserve"> </v>
      </c>
      <c r="R20" s="21" t="str">
        <f t="shared" si="4"/>
        <v>faux7</v>
      </c>
      <c r="S20" s="27" t="str">
        <f t="shared" si="0"/>
        <v xml:space="preserve"> </v>
      </c>
    </row>
    <row r="21" spans="1:19" s="4" customFormat="1" ht="17.100000000000001" customHeight="1" x14ac:dyDescent="0.3">
      <c r="A21" s="15">
        <f t="shared" si="5"/>
        <v>8</v>
      </c>
      <c r="B21" s="168">
        <v>44646</v>
      </c>
      <c r="C21" s="169" t="s">
        <v>62</v>
      </c>
      <c r="D21" s="161" t="s">
        <v>83</v>
      </c>
      <c r="E21" s="171">
        <v>10</v>
      </c>
      <c r="F21" s="166">
        <f t="shared" si="6"/>
        <v>6.65</v>
      </c>
      <c r="G21" s="172"/>
      <c r="H21" s="166"/>
      <c r="I21" s="172" t="s">
        <v>31</v>
      </c>
      <c r="J21" s="166">
        <v>10</v>
      </c>
      <c r="K21" s="172"/>
      <c r="L21" s="166"/>
      <c r="M21" s="172"/>
      <c r="N21" s="166"/>
      <c r="O21" s="173">
        <f t="shared" si="1"/>
        <v>16.649999999999999</v>
      </c>
      <c r="P21" s="30" t="str">
        <f t="shared" si="2"/>
        <v xml:space="preserve">    faux8</v>
      </c>
      <c r="Q21" s="21" t="str">
        <f t="shared" si="3"/>
        <v xml:space="preserve"> </v>
      </c>
      <c r="R21" s="21" t="str">
        <f t="shared" si="4"/>
        <v xml:space="preserve"> </v>
      </c>
      <c r="S21" s="27" t="str">
        <f t="shared" si="0"/>
        <v>faux8</v>
      </c>
    </row>
    <row r="22" spans="1:19" s="4" customFormat="1" ht="17.100000000000001" customHeight="1" x14ac:dyDescent="0.3">
      <c r="A22" s="15">
        <f t="shared" si="5"/>
        <v>9</v>
      </c>
      <c r="B22" s="168">
        <v>44646</v>
      </c>
      <c r="C22" s="161" t="s">
        <v>88</v>
      </c>
      <c r="D22" s="161" t="s">
        <v>111</v>
      </c>
      <c r="E22" s="171"/>
      <c r="F22" s="166">
        <f t="shared" si="6"/>
        <v>0</v>
      </c>
      <c r="G22" s="175" t="s">
        <v>110</v>
      </c>
      <c r="H22" s="166">
        <v>10</v>
      </c>
      <c r="I22" s="172"/>
      <c r="J22" s="166"/>
      <c r="K22" s="176"/>
      <c r="L22" s="177"/>
      <c r="M22" s="172"/>
      <c r="N22" s="166"/>
      <c r="O22" s="173">
        <f t="shared" si="1"/>
        <v>10</v>
      </c>
      <c r="P22" s="30" t="str">
        <f t="shared" si="2"/>
        <v xml:space="preserve">     </v>
      </c>
      <c r="Q22" s="21" t="str">
        <f t="shared" si="3"/>
        <v xml:space="preserve"> </v>
      </c>
      <c r="R22" s="21" t="str">
        <f t="shared" si="4"/>
        <v xml:space="preserve"> </v>
      </c>
      <c r="S22" s="27" t="str">
        <f t="shared" si="0"/>
        <v xml:space="preserve"> </v>
      </c>
    </row>
    <row r="23" spans="1:19" s="4" customFormat="1" ht="17.100000000000001" customHeight="1" x14ac:dyDescent="0.3">
      <c r="A23" s="15">
        <f t="shared" si="5"/>
        <v>10</v>
      </c>
      <c r="B23" s="168">
        <v>44646</v>
      </c>
      <c r="C23" s="169" t="s">
        <v>88</v>
      </c>
      <c r="D23" s="161" t="s">
        <v>111</v>
      </c>
      <c r="E23" s="171">
        <v>1000</v>
      </c>
      <c r="F23" s="166">
        <f t="shared" si="6"/>
        <v>665</v>
      </c>
      <c r="G23" s="172"/>
      <c r="H23" s="166"/>
      <c r="I23" s="172"/>
      <c r="J23" s="166"/>
      <c r="K23" s="172"/>
      <c r="L23" s="166"/>
      <c r="M23" s="172"/>
      <c r="N23" s="166"/>
      <c r="O23" s="173">
        <f t="shared" si="1"/>
        <v>665</v>
      </c>
      <c r="P23" s="30" t="str">
        <f t="shared" si="2"/>
        <v xml:space="preserve">     </v>
      </c>
      <c r="Q23" s="21" t="str">
        <f t="shared" si="3"/>
        <v xml:space="preserve"> </v>
      </c>
      <c r="R23" s="21" t="str">
        <f t="shared" si="4"/>
        <v xml:space="preserve"> </v>
      </c>
      <c r="S23" s="27" t="str">
        <f t="shared" si="0"/>
        <v xml:space="preserve"> </v>
      </c>
    </row>
    <row r="24" spans="1:19" s="4" customFormat="1" ht="17.100000000000001" customHeight="1" x14ac:dyDescent="0.3">
      <c r="A24" s="15">
        <f t="shared" si="5"/>
        <v>11</v>
      </c>
      <c r="B24" s="168"/>
      <c r="C24" s="161"/>
      <c r="D24" s="161"/>
      <c r="E24" s="171"/>
      <c r="F24" s="166">
        <f t="shared" si="6"/>
        <v>0</v>
      </c>
      <c r="G24" s="172"/>
      <c r="H24" s="166"/>
      <c r="I24" s="172" t="s">
        <v>114</v>
      </c>
      <c r="J24" s="166"/>
      <c r="K24" s="172"/>
      <c r="L24" s="166"/>
      <c r="M24" s="172"/>
      <c r="N24" s="166"/>
      <c r="O24" s="173" t="str">
        <f t="shared" si="1"/>
        <v xml:space="preserve"> </v>
      </c>
      <c r="P24" s="30" t="str">
        <f t="shared" si="2"/>
        <v xml:space="preserve">faux3    </v>
      </c>
      <c r="Q24" s="21" t="str">
        <f t="shared" si="3"/>
        <v>faux3</v>
      </c>
      <c r="R24" s="21" t="str">
        <f t="shared" si="4"/>
        <v xml:space="preserve"> </v>
      </c>
      <c r="S24" s="21" t="str">
        <f t="shared" si="0"/>
        <v xml:space="preserve"> </v>
      </c>
    </row>
    <row r="25" spans="1:19" s="4" customFormat="1" ht="17.100000000000001" customHeight="1" x14ac:dyDescent="0.3">
      <c r="A25" s="15">
        <f t="shared" si="5"/>
        <v>12</v>
      </c>
      <c r="B25" s="168"/>
      <c r="C25" s="169"/>
      <c r="D25" s="161"/>
      <c r="E25" s="171"/>
      <c r="F25" s="166">
        <f t="shared" si="6"/>
        <v>0</v>
      </c>
      <c r="G25" s="176"/>
      <c r="H25" s="166"/>
      <c r="I25" s="172"/>
      <c r="J25" s="166"/>
      <c r="K25" s="172"/>
      <c r="L25" s="166"/>
      <c r="M25" s="172"/>
      <c r="N25" s="166"/>
      <c r="O25" s="173" t="str">
        <f t="shared" si="1"/>
        <v xml:space="preserve"> </v>
      </c>
      <c r="P25" s="30" t="str">
        <f t="shared" si="2"/>
        <v xml:space="preserve">     </v>
      </c>
      <c r="Q25" s="21" t="str">
        <f t="shared" si="3"/>
        <v xml:space="preserve"> </v>
      </c>
      <c r="R25" s="21" t="str">
        <f>IF(COUNTA(B25:C25)=0," ",IF(COUNTA(E25:N25)=1,"faux7"," "))</f>
        <v xml:space="preserve"> </v>
      </c>
      <c r="S25" s="28" t="str">
        <f t="shared" si="0"/>
        <v xml:space="preserve"> </v>
      </c>
    </row>
    <row r="26" spans="1:19" s="4" customFormat="1" ht="17.100000000000001" customHeight="1" x14ac:dyDescent="0.3">
      <c r="A26" s="15">
        <f t="shared" si="5"/>
        <v>13</v>
      </c>
      <c r="B26" s="168"/>
      <c r="C26" s="161"/>
      <c r="D26" s="161"/>
      <c r="E26" s="171"/>
      <c r="F26" s="166">
        <f t="shared" si="6"/>
        <v>0</v>
      </c>
      <c r="G26" s="178"/>
      <c r="H26" s="166"/>
      <c r="I26" s="172"/>
      <c r="J26" s="166"/>
      <c r="K26" s="172"/>
      <c r="L26" s="166"/>
      <c r="M26" s="172"/>
      <c r="N26" s="166"/>
      <c r="O26" s="179" t="str">
        <f t="shared" si="1"/>
        <v xml:space="preserve"> </v>
      </c>
      <c r="P26" s="30" t="str">
        <f t="shared" si="2"/>
        <v xml:space="preserve">     </v>
      </c>
      <c r="Q26" s="21" t="str">
        <f t="shared" si="3"/>
        <v xml:space="preserve"> </v>
      </c>
      <c r="R26" s="21" t="str">
        <f t="shared" ref="R26:R33" si="7">IF(COUNTA(B26:C26)=0," ",IF(COUNTA(E26:N26)=1,"faux7"," "))</f>
        <v xml:space="preserve"> </v>
      </c>
      <c r="S26" s="28" t="str">
        <f t="shared" si="0"/>
        <v xml:space="preserve"> </v>
      </c>
    </row>
    <row r="27" spans="1:19" s="4" customFormat="1" ht="17.100000000000001" customHeight="1" x14ac:dyDescent="0.3">
      <c r="A27" s="15">
        <f t="shared" si="5"/>
        <v>14</v>
      </c>
      <c r="B27" s="168"/>
      <c r="C27" s="169"/>
      <c r="D27" s="180"/>
      <c r="E27" s="171"/>
      <c r="F27" s="166">
        <f t="shared" si="6"/>
        <v>0</v>
      </c>
      <c r="G27" s="172"/>
      <c r="H27" s="166"/>
      <c r="I27" s="172"/>
      <c r="J27" s="166"/>
      <c r="K27" s="172"/>
      <c r="L27" s="166"/>
      <c r="M27" s="172"/>
      <c r="N27" s="166"/>
      <c r="O27" s="179" t="str">
        <f t="shared" si="1"/>
        <v xml:space="preserve"> </v>
      </c>
      <c r="P27" s="30" t="str">
        <f t="shared" si="2"/>
        <v xml:space="preserve">     </v>
      </c>
      <c r="Q27" s="21" t="str">
        <f t="shared" si="3"/>
        <v xml:space="preserve"> </v>
      </c>
      <c r="R27" s="21" t="str">
        <f t="shared" si="7"/>
        <v xml:space="preserve"> </v>
      </c>
      <c r="S27" s="28" t="str">
        <f t="shared" si="0"/>
        <v xml:space="preserve"> </v>
      </c>
    </row>
    <row r="28" spans="1:19" s="4" customFormat="1" ht="17.100000000000001" customHeight="1" x14ac:dyDescent="0.3">
      <c r="A28" s="15">
        <f t="shared" si="5"/>
        <v>15</v>
      </c>
      <c r="B28" s="168"/>
      <c r="C28" s="161"/>
      <c r="D28" s="180"/>
      <c r="E28" s="171"/>
      <c r="F28" s="166">
        <f t="shared" si="6"/>
        <v>0</v>
      </c>
      <c r="G28" s="172"/>
      <c r="H28" s="166"/>
      <c r="I28" s="172"/>
      <c r="J28" s="166"/>
      <c r="K28" s="172"/>
      <c r="L28" s="166"/>
      <c r="M28" s="172"/>
      <c r="N28" s="166"/>
      <c r="O28" s="179" t="str">
        <f t="shared" si="1"/>
        <v xml:space="preserve"> </v>
      </c>
      <c r="P28" s="30" t="str">
        <f t="shared" si="2"/>
        <v xml:space="preserve">     </v>
      </c>
      <c r="Q28" s="21" t="str">
        <f t="shared" si="3"/>
        <v xml:space="preserve"> </v>
      </c>
      <c r="R28" s="21" t="str">
        <f t="shared" si="7"/>
        <v xml:space="preserve"> </v>
      </c>
      <c r="S28" s="28" t="str">
        <f t="shared" si="0"/>
        <v xml:space="preserve"> </v>
      </c>
    </row>
    <row r="29" spans="1:19" s="4" customFormat="1" ht="17.100000000000001" customHeight="1" x14ac:dyDescent="0.3">
      <c r="A29" s="15">
        <f t="shared" si="5"/>
        <v>16</v>
      </c>
      <c r="B29" s="168"/>
      <c r="C29" s="169"/>
      <c r="D29" s="181"/>
      <c r="E29" s="171"/>
      <c r="F29" s="166">
        <f t="shared" si="6"/>
        <v>0</v>
      </c>
      <c r="G29" s="172"/>
      <c r="H29" s="166"/>
      <c r="I29" s="172"/>
      <c r="J29" s="166"/>
      <c r="K29" s="172"/>
      <c r="L29" s="166"/>
      <c r="M29" s="172"/>
      <c r="N29" s="166"/>
      <c r="O29" s="179" t="str">
        <f t="shared" si="1"/>
        <v xml:space="preserve"> </v>
      </c>
      <c r="P29" s="30" t="str">
        <f t="shared" si="2"/>
        <v xml:space="preserve">     </v>
      </c>
      <c r="Q29" s="21" t="str">
        <f t="shared" si="3"/>
        <v xml:space="preserve"> </v>
      </c>
      <c r="R29" s="21" t="str">
        <f t="shared" si="7"/>
        <v xml:space="preserve"> </v>
      </c>
      <c r="S29" s="28" t="str">
        <f t="shared" si="0"/>
        <v xml:space="preserve"> </v>
      </c>
    </row>
    <row r="30" spans="1:19" s="4" customFormat="1" ht="17.100000000000001" customHeight="1" x14ac:dyDescent="0.3">
      <c r="A30" s="15">
        <f t="shared" si="5"/>
        <v>17</v>
      </c>
      <c r="B30" s="182"/>
      <c r="C30" s="161"/>
      <c r="D30" s="180"/>
      <c r="E30" s="171"/>
      <c r="F30" s="166">
        <f t="shared" si="6"/>
        <v>0</v>
      </c>
      <c r="G30" s="172"/>
      <c r="H30" s="166"/>
      <c r="I30" s="172"/>
      <c r="J30" s="166"/>
      <c r="K30" s="172"/>
      <c r="L30" s="166"/>
      <c r="M30" s="172"/>
      <c r="N30" s="166"/>
      <c r="O30" s="179" t="str">
        <f t="shared" si="1"/>
        <v xml:space="preserve"> </v>
      </c>
      <c r="P30" s="30" t="str">
        <f t="shared" si="2"/>
        <v xml:space="preserve">     </v>
      </c>
      <c r="Q30" s="21" t="str">
        <f t="shared" si="3"/>
        <v xml:space="preserve"> </v>
      </c>
      <c r="R30" s="21" t="str">
        <f t="shared" si="7"/>
        <v xml:space="preserve"> </v>
      </c>
      <c r="S30" s="28" t="str">
        <f t="shared" si="0"/>
        <v xml:space="preserve"> </v>
      </c>
    </row>
    <row r="31" spans="1:19" s="4" customFormat="1" ht="17.100000000000001" customHeight="1" x14ac:dyDescent="0.3">
      <c r="A31" s="15">
        <f t="shared" si="5"/>
        <v>18</v>
      </c>
      <c r="B31" s="182"/>
      <c r="C31" s="169"/>
      <c r="D31" s="180"/>
      <c r="E31" s="171"/>
      <c r="F31" s="166">
        <f t="shared" si="6"/>
        <v>0</v>
      </c>
      <c r="G31" s="172"/>
      <c r="H31" s="166"/>
      <c r="I31" s="172"/>
      <c r="J31" s="166"/>
      <c r="K31" s="172"/>
      <c r="L31" s="166"/>
      <c r="M31" s="172"/>
      <c r="N31" s="166"/>
      <c r="O31" s="179" t="str">
        <f t="shared" si="1"/>
        <v xml:space="preserve"> </v>
      </c>
      <c r="P31" s="30" t="str">
        <f t="shared" si="2"/>
        <v xml:space="preserve">     </v>
      </c>
      <c r="Q31" s="21" t="str">
        <f t="shared" si="3"/>
        <v xml:space="preserve"> </v>
      </c>
      <c r="R31" s="21" t="str">
        <f t="shared" si="7"/>
        <v xml:space="preserve"> </v>
      </c>
      <c r="S31" s="28" t="str">
        <f t="shared" si="0"/>
        <v xml:space="preserve"> </v>
      </c>
    </row>
    <row r="32" spans="1:19" s="4" customFormat="1" ht="17.100000000000001" customHeight="1" x14ac:dyDescent="0.3">
      <c r="A32" s="15">
        <f t="shared" si="5"/>
        <v>19</v>
      </c>
      <c r="B32" s="182"/>
      <c r="C32" s="161"/>
      <c r="D32" s="180"/>
      <c r="E32" s="171"/>
      <c r="F32" s="166">
        <f t="shared" si="6"/>
        <v>0</v>
      </c>
      <c r="G32" s="172"/>
      <c r="H32" s="166"/>
      <c r="I32" s="172"/>
      <c r="J32" s="166"/>
      <c r="K32" s="172"/>
      <c r="L32" s="166"/>
      <c r="M32" s="172"/>
      <c r="N32" s="166"/>
      <c r="O32" s="179" t="str">
        <f t="shared" si="1"/>
        <v xml:space="preserve"> </v>
      </c>
      <c r="P32" s="30" t="str">
        <f t="shared" si="2"/>
        <v xml:space="preserve">     </v>
      </c>
      <c r="Q32" s="21" t="str">
        <f t="shared" si="3"/>
        <v xml:space="preserve"> </v>
      </c>
      <c r="R32" s="21" t="str">
        <f t="shared" si="7"/>
        <v xml:space="preserve"> </v>
      </c>
      <c r="S32" s="28" t="str">
        <f t="shared" si="0"/>
        <v xml:space="preserve"> </v>
      </c>
    </row>
    <row r="33" spans="1:19" s="4" customFormat="1" ht="16.5" customHeight="1" thickBot="1" x14ac:dyDescent="0.35">
      <c r="A33" s="15">
        <f t="shared" si="5"/>
        <v>20</v>
      </c>
      <c r="B33" s="182"/>
      <c r="C33" s="169"/>
      <c r="D33" s="180"/>
      <c r="E33" s="171"/>
      <c r="F33" s="166">
        <f t="shared" si="6"/>
        <v>0</v>
      </c>
      <c r="G33" s="172"/>
      <c r="H33" s="166"/>
      <c r="I33" s="172"/>
      <c r="J33" s="166"/>
      <c r="K33" s="183"/>
      <c r="L33" s="184"/>
      <c r="M33" s="183"/>
      <c r="N33" s="184"/>
      <c r="O33" s="179" t="str">
        <f t="shared" si="1"/>
        <v xml:space="preserve"> </v>
      </c>
      <c r="P33" s="30" t="str">
        <f t="shared" si="2"/>
        <v xml:space="preserve">     </v>
      </c>
      <c r="Q33" s="21" t="str">
        <f t="shared" si="3"/>
        <v xml:space="preserve"> </v>
      </c>
      <c r="R33" s="21" t="str">
        <f t="shared" si="7"/>
        <v xml:space="preserve"> </v>
      </c>
      <c r="S33" s="28" t="str">
        <f t="shared" si="0"/>
        <v xml:space="preserve"> </v>
      </c>
    </row>
    <row r="34" spans="1:19" s="35" customFormat="1" ht="15.95" hidden="1" customHeight="1" thickBot="1" x14ac:dyDescent="0.35">
      <c r="A34" s="36"/>
      <c r="B34" s="185">
        <f>COUNTA(B14:B33)</f>
        <v>10</v>
      </c>
      <c r="C34" s="186"/>
      <c r="D34" s="187"/>
      <c r="E34" s="188">
        <f>-COUNTA(E14:E33)</f>
        <v>-2</v>
      </c>
      <c r="F34" s="189"/>
      <c r="G34" s="190">
        <f>-COUNTA(G14:G33)</f>
        <v>-3</v>
      </c>
      <c r="H34" s="186"/>
      <c r="I34" s="190">
        <f>-COUNTA(I14:I33)</f>
        <v>-4</v>
      </c>
      <c r="J34" s="191"/>
      <c r="K34" s="192">
        <f>-COUNTA(K14:K33)</f>
        <v>-1</v>
      </c>
      <c r="L34" s="193"/>
      <c r="M34" s="192">
        <f>-COUNTA(M14:M33)</f>
        <v>-1</v>
      </c>
      <c r="N34" s="193"/>
      <c r="O34" s="194">
        <f>SUM(B34:M34)</f>
        <v>-1</v>
      </c>
      <c r="P34" s="37"/>
    </row>
    <row r="35" spans="1:19" ht="17.100000000000001" customHeight="1" thickBot="1" x14ac:dyDescent="0.35">
      <c r="A35" s="13"/>
      <c r="B35" s="195"/>
      <c r="C35" s="196" t="s">
        <v>4</v>
      </c>
      <c r="D35" s="197"/>
      <c r="E35" s="198">
        <f>SUM(E14:E33)</f>
        <v>1010</v>
      </c>
      <c r="F35" s="199">
        <f>SUM(F14:F33)</f>
        <v>671.65</v>
      </c>
      <c r="G35" s="200"/>
      <c r="H35" s="199">
        <f>SUM(H14:H33)</f>
        <v>20</v>
      </c>
      <c r="I35" s="200"/>
      <c r="J35" s="199">
        <f>SUM(J14:J33)</f>
        <v>20</v>
      </c>
      <c r="K35" s="201"/>
      <c r="L35" s="199">
        <f>SUM(L14:L33)</f>
        <v>0</v>
      </c>
      <c r="M35" s="201"/>
      <c r="N35" s="199">
        <f>SUM(N14:N33)</f>
        <v>0</v>
      </c>
      <c r="O35" s="202">
        <f>SUM(O14:O33)</f>
        <v>711.65</v>
      </c>
      <c r="P35" s="31"/>
    </row>
    <row r="36" spans="1:19" ht="15.95" customHeight="1" thickBot="1" x14ac:dyDescent="0.35">
      <c r="B36" s="203"/>
      <c r="C36" s="204"/>
      <c r="D36" s="335" t="s">
        <v>25</v>
      </c>
      <c r="E36" s="336"/>
      <c r="F36" s="205">
        <v>624000</v>
      </c>
      <c r="G36" s="206"/>
      <c r="H36" s="205">
        <v>624000</v>
      </c>
      <c r="I36" s="206"/>
      <c r="J36" s="205">
        <v>625600</v>
      </c>
      <c r="K36" s="206"/>
      <c r="L36" s="205">
        <v>606400</v>
      </c>
      <c r="M36" s="206"/>
      <c r="N36" s="205">
        <v>626500</v>
      </c>
      <c r="O36" s="207" t="str">
        <f>IF(SUM(F35:N35)-SUM(O14:O33)=0,IF(O34=0,"OK","FAUX1"),"FAUX2")</f>
        <v>FAUX1</v>
      </c>
      <c r="P36" s="29"/>
    </row>
    <row r="37" spans="1:19" ht="15.95" customHeight="1" thickBot="1" x14ac:dyDescent="0.3">
      <c r="B37" s="140"/>
      <c r="C37" s="208"/>
      <c r="D37" s="209" t="s">
        <v>109</v>
      </c>
      <c r="E37" s="210">
        <f>VLOOKUP(H11,Constantes!A27:C30,Constantes!A27)</f>
        <v>0.66500000000000004</v>
      </c>
      <c r="F37" s="211"/>
      <c r="G37" s="140"/>
      <c r="H37" s="140"/>
      <c r="I37" s="140"/>
      <c r="J37" s="140"/>
      <c r="K37" s="140"/>
      <c r="L37" s="140"/>
      <c r="M37" s="140"/>
      <c r="N37" s="151"/>
      <c r="O37" s="140"/>
    </row>
    <row r="38" spans="1:19" ht="19.899999999999999" customHeight="1" thickBot="1" x14ac:dyDescent="0.3">
      <c r="B38" s="140"/>
      <c r="C38" s="343" t="s">
        <v>18</v>
      </c>
      <c r="D38" s="344"/>
      <c r="E38" s="344"/>
      <c r="F38" s="344"/>
      <c r="G38" s="344"/>
      <c r="H38" s="344"/>
      <c r="I38" s="344"/>
      <c r="J38" s="212" t="s">
        <v>15</v>
      </c>
      <c r="K38" s="213"/>
      <c r="L38" s="213"/>
      <c r="M38" s="345"/>
      <c r="N38" s="346"/>
      <c r="O38" s="214"/>
    </row>
    <row r="39" spans="1:19" ht="30" customHeight="1" thickBot="1" x14ac:dyDescent="0.3">
      <c r="B39" s="140"/>
      <c r="C39" s="215" t="s">
        <v>20</v>
      </c>
      <c r="D39" s="347" t="s">
        <v>108</v>
      </c>
      <c r="E39" s="348"/>
      <c r="F39" s="348"/>
      <c r="G39" s="348"/>
      <c r="H39" s="348"/>
      <c r="I39" s="348"/>
      <c r="J39" s="348"/>
      <c r="K39" s="348"/>
      <c r="L39" s="348"/>
      <c r="M39" s="349"/>
      <c r="N39" s="350"/>
      <c r="O39" s="351"/>
      <c r="P39" s="3"/>
    </row>
    <row r="40" spans="1:19" ht="15.95" customHeight="1" thickBot="1" x14ac:dyDescent="0.3">
      <c r="B40" s="140"/>
      <c r="C40" s="216" t="s">
        <v>29</v>
      </c>
      <c r="D40" s="217"/>
      <c r="E40" s="217"/>
      <c r="F40" s="217"/>
      <c r="G40" s="217"/>
      <c r="H40" s="218"/>
      <c r="I40" s="218"/>
      <c r="J40" s="219"/>
      <c r="K40" s="219"/>
      <c r="L40" s="219"/>
      <c r="M40" s="352"/>
      <c r="N40" s="353"/>
      <c r="O40" s="354"/>
      <c r="P40" s="3"/>
    </row>
    <row r="41" spans="1:19" ht="15.95" customHeight="1" x14ac:dyDescent="0.25">
      <c r="B41" s="140"/>
      <c r="C41" s="355" t="s">
        <v>28</v>
      </c>
      <c r="D41" s="356"/>
      <c r="E41" s="356"/>
      <c r="F41" s="356"/>
      <c r="G41" s="356"/>
      <c r="H41" s="220"/>
      <c r="I41" s="219"/>
      <c r="J41" s="219"/>
      <c r="K41" s="219"/>
      <c r="L41" s="219"/>
      <c r="M41" s="221"/>
      <c r="N41" s="222"/>
      <c r="O41" s="223"/>
    </row>
    <row r="42" spans="1:19" ht="15.95" customHeight="1" thickBot="1" x14ac:dyDescent="0.3">
      <c r="B42" s="140"/>
      <c r="C42" s="224"/>
      <c r="D42" s="225"/>
      <c r="E42" s="225"/>
      <c r="F42" s="226"/>
      <c r="G42" s="226"/>
      <c r="H42" s="226"/>
      <c r="I42" s="226"/>
      <c r="J42" s="226"/>
      <c r="K42" s="225"/>
      <c r="L42" s="227"/>
      <c r="M42" s="227"/>
      <c r="N42" s="228"/>
      <c r="O42" s="229"/>
    </row>
    <row r="43" spans="1:19" ht="15.95" customHeight="1" thickBot="1" x14ac:dyDescent="0.3">
      <c r="B43" s="140"/>
      <c r="C43" s="140"/>
      <c r="D43" s="140"/>
      <c r="E43" s="140"/>
      <c r="F43" s="230"/>
      <c r="G43" s="230"/>
      <c r="H43" s="230"/>
      <c r="I43" s="230"/>
      <c r="J43" s="230"/>
      <c r="K43" s="140"/>
      <c r="L43" s="221"/>
      <c r="M43" s="221"/>
      <c r="N43" s="222"/>
      <c r="O43" s="140"/>
    </row>
    <row r="44" spans="1:19" ht="15.75" thickBot="1" x14ac:dyDescent="0.3">
      <c r="B44" s="140"/>
      <c r="C44" s="231" t="str">
        <f>IF(type_N_CV="a","Date et signature de l'adhérent"," ")</f>
        <v>Date et signature de l'adhérent</v>
      </c>
      <c r="D44" s="232"/>
      <c r="E44" s="233"/>
      <c r="F44" s="233"/>
      <c r="G44" s="357" t="str">
        <f>IF(type_N_CV="a","Je soussigné déclare renoncer au remboursement des frais ci-dessus et les laisser en tant que dons à la Fédération Française de Modélisme Ferroviaire pour un montant total de"," ")</f>
        <v>Je soussigné déclare renoncer au remboursement des frais ci-dessus et les laisser en tant que dons à la Fédération Française de Modélisme Ferroviaire pour un montant total de</v>
      </c>
      <c r="H44" s="357"/>
      <c r="I44" s="357"/>
      <c r="J44" s="357"/>
      <c r="K44" s="357"/>
      <c r="L44" s="357"/>
      <c r="M44" s="357"/>
      <c r="N44" s="357"/>
      <c r="O44" s="214"/>
    </row>
    <row r="45" spans="1:19" ht="15.95" customHeight="1" thickBot="1" x14ac:dyDescent="0.35">
      <c r="B45" s="140"/>
      <c r="C45" s="234"/>
      <c r="D45" s="359"/>
      <c r="E45" s="235"/>
      <c r="F45" s="235"/>
      <c r="G45" s="358"/>
      <c r="H45" s="358"/>
      <c r="I45" s="358"/>
      <c r="J45" s="358"/>
      <c r="K45" s="358"/>
      <c r="L45" s="358"/>
      <c r="M45" s="358"/>
      <c r="N45" s="358"/>
      <c r="O45" s="236">
        <f>IF(H10="a",O35,IF(H10="A",O35," "))</f>
        <v>711.65</v>
      </c>
      <c r="P45" s="33"/>
    </row>
    <row r="46" spans="1:19" ht="15.95" customHeight="1" thickBot="1" x14ac:dyDescent="0.35">
      <c r="B46" s="140"/>
      <c r="C46" s="234"/>
      <c r="D46" s="360"/>
      <c r="E46" s="235"/>
      <c r="F46" s="235"/>
      <c r="G46" s="237"/>
      <c r="H46" s="237"/>
      <c r="I46" s="237"/>
      <c r="J46" s="237"/>
      <c r="K46" s="237"/>
      <c r="L46" s="237"/>
      <c r="M46" s="237"/>
      <c r="N46" s="237"/>
      <c r="O46" s="238" t="str">
        <f>IF(type_N_CV="a","754410"," ")</f>
        <v>754410</v>
      </c>
      <c r="P46" s="34"/>
    </row>
    <row r="47" spans="1:19" ht="15.75" thickBot="1" x14ac:dyDescent="0.3">
      <c r="B47" s="140"/>
      <c r="C47" s="224"/>
      <c r="D47" s="361"/>
      <c r="E47" s="239"/>
      <c r="F47" s="239"/>
      <c r="G47" s="225"/>
      <c r="H47" s="239"/>
      <c r="I47" s="239"/>
      <c r="J47" s="225"/>
      <c r="K47" s="225"/>
      <c r="L47" s="225"/>
      <c r="M47" s="225"/>
      <c r="N47" s="225"/>
      <c r="O47" s="229"/>
    </row>
    <row r="48" spans="1:19" hidden="1" x14ac:dyDescent="0.25">
      <c r="B48" s="140"/>
      <c r="C48" s="140"/>
      <c r="D48" s="140"/>
      <c r="E48" s="140"/>
      <c r="F48" s="140"/>
      <c r="G48" s="140"/>
      <c r="H48" s="140"/>
      <c r="I48" s="140"/>
      <c r="J48" s="140"/>
      <c r="K48" s="140"/>
      <c r="L48" s="140"/>
      <c r="M48" s="140"/>
      <c r="N48" s="240"/>
      <c r="O48" s="140"/>
    </row>
    <row r="49" spans="2:15" ht="14.25" thickBot="1" x14ac:dyDescent="0.3">
      <c r="B49" s="140"/>
      <c r="C49" s="140"/>
      <c r="D49" s="140"/>
      <c r="E49" s="140"/>
      <c r="F49" s="140"/>
      <c r="G49" s="140"/>
      <c r="H49" s="140"/>
      <c r="I49" s="140"/>
      <c r="J49" s="140"/>
      <c r="K49" s="140"/>
      <c r="L49" s="140"/>
      <c r="M49" s="140"/>
      <c r="N49" s="240"/>
      <c r="O49" s="140"/>
    </row>
    <row r="50" spans="2:15" ht="14.45" customHeight="1" x14ac:dyDescent="0.25">
      <c r="B50" s="140"/>
      <c r="C50" s="241" t="s">
        <v>13</v>
      </c>
      <c r="D50" s="214"/>
      <c r="E50" s="140"/>
      <c r="F50" s="337" t="s">
        <v>112</v>
      </c>
      <c r="G50" s="338"/>
      <c r="H50" s="338"/>
      <c r="I50" s="338"/>
      <c r="J50" s="338"/>
      <c r="K50" s="338"/>
      <c r="L50" s="338"/>
      <c r="M50" s="338"/>
      <c r="N50" s="339"/>
      <c r="O50" s="140"/>
    </row>
    <row r="51" spans="2:15" ht="13.5" customHeight="1" x14ac:dyDescent="0.25">
      <c r="B51" s="140"/>
      <c r="C51" s="242"/>
      <c r="D51" s="243"/>
      <c r="E51" s="140"/>
      <c r="F51" s="340" t="s">
        <v>54</v>
      </c>
      <c r="G51" s="341"/>
      <c r="H51" s="341"/>
      <c r="I51" s="341"/>
      <c r="J51" s="341"/>
      <c r="K51" s="341"/>
      <c r="L51" s="341"/>
      <c r="M51" s="341"/>
      <c r="N51" s="244"/>
      <c r="O51" s="140"/>
    </row>
    <row r="52" spans="2:15" ht="13.5" customHeight="1" x14ac:dyDescent="0.25">
      <c r="B52" s="140"/>
      <c r="C52" s="242"/>
      <c r="D52" s="243"/>
      <c r="E52" s="235"/>
      <c r="F52" s="342"/>
      <c r="G52" s="342"/>
      <c r="H52" s="342"/>
      <c r="I52" s="342"/>
      <c r="J52" s="342"/>
      <c r="K52" s="342"/>
      <c r="L52" s="342"/>
      <c r="M52" s="342"/>
      <c r="N52" s="140"/>
      <c r="O52" s="140"/>
    </row>
    <row r="53" spans="2:15" ht="15.75" thickBot="1" x14ac:dyDescent="0.3">
      <c r="B53" s="140"/>
      <c r="C53" s="245"/>
      <c r="D53" s="246"/>
      <c r="E53" s="235"/>
      <c r="F53" s="235"/>
      <c r="G53" s="235"/>
      <c r="H53" s="235"/>
      <c r="I53" s="235"/>
      <c r="J53" s="140"/>
      <c r="K53" s="140"/>
      <c r="L53" s="140"/>
      <c r="M53" s="140"/>
      <c r="N53" s="140"/>
      <c r="O53" s="140"/>
    </row>
    <row r="54" spans="2:15" ht="13.5" customHeight="1" x14ac:dyDescent="0.25">
      <c r="C54" s="7"/>
      <c r="D54" s="7"/>
      <c r="H54" s="16"/>
      <c r="I54" s="16"/>
      <c r="L54" s="38"/>
    </row>
    <row r="55" spans="2:15" ht="13.5" customHeight="1" x14ac:dyDescent="0.25">
      <c r="C55" s="17"/>
      <c r="D55" s="17"/>
      <c r="E55" s="17"/>
      <c r="F55" s="17"/>
      <c r="G55" s="17"/>
      <c r="H55" s="17"/>
      <c r="I55" s="17"/>
      <c r="L55" s="38"/>
    </row>
    <row r="56" spans="2:15" ht="15" x14ac:dyDescent="0.25">
      <c r="C56" s="8"/>
      <c r="D56" s="8"/>
      <c r="E56" s="17"/>
      <c r="F56" s="17"/>
      <c r="L56" s="38"/>
    </row>
    <row r="57" spans="2:15" ht="15" x14ac:dyDescent="0.25">
      <c r="C57" s="8"/>
      <c r="D57" s="8"/>
      <c r="E57" s="16"/>
      <c r="F57" s="16"/>
      <c r="I57" s="38"/>
    </row>
    <row r="58" spans="2:15" ht="15" x14ac:dyDescent="0.25">
      <c r="E58" s="17"/>
      <c r="F58" s="17"/>
      <c r="I58" s="38"/>
    </row>
    <row r="59" spans="2:15" ht="15" x14ac:dyDescent="0.25">
      <c r="E59" s="17"/>
      <c r="F59" s="17"/>
      <c r="I59" s="38"/>
    </row>
  </sheetData>
  <sheetProtection algorithmName="SHA-512" hashValue="nQjx15prTAa6ZDehykZ/CbyfZUgrVjhqJKbi0MtEuGCYvLEN7cfeN77bMDSWfCcQBBobwWOYfm/mO8zb4YJDUQ==" saltValue="esA3KiYxQKA1AT2WZpapNQ==" spinCount="100000" sheet="1" objects="1" scenarios="1" selectLockedCells="1" selectUnlockedCells="1"/>
  <mergeCells count="46">
    <mergeCell ref="L5:M5"/>
    <mergeCell ref="L6:M6"/>
    <mergeCell ref="L7:M7"/>
    <mergeCell ref="L8:M8"/>
    <mergeCell ref="D1:K1"/>
    <mergeCell ref="F3:G3"/>
    <mergeCell ref="H3:J3"/>
    <mergeCell ref="K3:O4"/>
    <mergeCell ref="F4:G4"/>
    <mergeCell ref="H4:J4"/>
    <mergeCell ref="D5:E8"/>
    <mergeCell ref="F5:G5"/>
    <mergeCell ref="H5:J5"/>
    <mergeCell ref="F6:G6"/>
    <mergeCell ref="H6:J6"/>
    <mergeCell ref="F7:G7"/>
    <mergeCell ref="H7:J7"/>
    <mergeCell ref="F8:G8"/>
    <mergeCell ref="H8:J8"/>
    <mergeCell ref="F9:G9"/>
    <mergeCell ref="H9:J9"/>
    <mergeCell ref="B10:D10"/>
    <mergeCell ref="E10:G10"/>
    <mergeCell ref="D11:G11"/>
    <mergeCell ref="O12:O13"/>
    <mergeCell ref="A12:A13"/>
    <mergeCell ref="B12:B13"/>
    <mergeCell ref="C12:C13"/>
    <mergeCell ref="D12:D13"/>
    <mergeCell ref="E12:F12"/>
    <mergeCell ref="P12:P13"/>
    <mergeCell ref="D36:E36"/>
    <mergeCell ref="F50:N50"/>
    <mergeCell ref="F51:M51"/>
    <mergeCell ref="F52:M52"/>
    <mergeCell ref="C38:I38"/>
    <mergeCell ref="M38:N38"/>
    <mergeCell ref="D39:L39"/>
    <mergeCell ref="M39:O40"/>
    <mergeCell ref="C41:G41"/>
    <mergeCell ref="G44:N45"/>
    <mergeCell ref="D45:D47"/>
    <mergeCell ref="G12:H12"/>
    <mergeCell ref="I12:J12"/>
    <mergeCell ref="K12:L12"/>
    <mergeCell ref="M12:N12"/>
  </mergeCells>
  <conditionalFormatting sqref="L2">
    <cfRule type="containsText" dxfId="1" priority="2" stopIfTrue="1" operator="containsText" text="x">
      <formula>NOT(ISERROR(SEARCH("x",L2)))</formula>
    </cfRule>
  </conditionalFormatting>
  <conditionalFormatting sqref="O36:P36">
    <cfRule type="containsText" dxfId="0" priority="1" stopIfTrue="1" operator="containsText" text="FAUX">
      <formula>NOT(ISERROR(SEARCH("FAUX",O36)))</formula>
    </cfRule>
  </conditionalFormatting>
  <dataValidations disablePrompts="1" count="8">
    <dataValidation type="list" allowBlank="1" showInputMessage="1" showErrorMessage="1" sqref="C14:C33">
      <formula1>Nat.mission</formula1>
    </dataValidation>
    <dataValidation type="list" allowBlank="1" showInputMessage="1" showErrorMessage="1" sqref="H10">
      <formula1>nature</formula1>
    </dataValidation>
    <dataValidation type="list" allowBlank="1" showInputMessage="1" showErrorMessage="1" sqref="H9:J9">
      <formula1>reg</formula1>
    </dataValidation>
    <dataValidation type="list" allowBlank="1" showInputMessage="1" showErrorMessage="1" sqref="M14:M33">
      <formula1>com</formula1>
    </dataValidation>
    <dataValidation type="list" allowBlank="1" showInputMessage="1" showErrorMessage="1" sqref="K14:K33">
      <formula1>div</formula1>
    </dataValidation>
    <dataValidation type="list" allowBlank="1" showInputMessage="1" showErrorMessage="1" sqref="I14:I33">
      <formula1>dep</formula1>
    </dataValidation>
    <dataValidation type="list" allowBlank="1" showInputMessage="1" showErrorMessage="1" sqref="G14:G33">
      <formula1>tran</formula1>
    </dataValidation>
    <dataValidation type="list" allowBlank="1" showInputMessage="1" showErrorMessage="1" promptTitle="Choix" prompt="ca;df;adhérent" sqref="H8:J8">
      <formula1>cat</formula1>
    </dataValidation>
  </dataValidations>
  <hyperlinks>
    <hyperlink ref="L8" r:id="rId1"/>
  </hyperlinks>
  <printOptions horizontalCentered="1"/>
  <pageMargins left="0.39370078740157483" right="0.39370078740157483" top="0.39370078740157483" bottom="0.39370078740157483" header="0.31496062992125984" footer="0.31496062992125984"/>
  <pageSetup paperSize="9" scale="66" orientation="landscape" r:id="rId2"/>
  <headerFooter alignWithMargins="0"/>
  <drawing r:id="rId3"/>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33"/>
  <sheetViews>
    <sheetView zoomScale="200" zoomScaleNormal="200" workbookViewId="0">
      <selection activeCell="C34" sqref="C34"/>
    </sheetView>
  </sheetViews>
  <sheetFormatPr baseColWidth="10" defaultColWidth="11.42578125" defaultRowHeight="12.75" x14ac:dyDescent="0.2"/>
  <cols>
    <col min="1" max="1" width="24.28515625" style="22" bestFit="1" customWidth="1"/>
    <col min="2" max="2" width="12" style="22" bestFit="1" customWidth="1"/>
    <col min="3" max="3" width="16" style="22" bestFit="1" customWidth="1"/>
    <col min="4" max="4" width="10.42578125" style="22" bestFit="1" customWidth="1"/>
    <col min="5" max="5" width="11.85546875" style="22" bestFit="1" customWidth="1"/>
    <col min="6" max="6" width="10" style="22" bestFit="1" customWidth="1"/>
    <col min="7" max="7" width="8.5703125" style="22" bestFit="1" customWidth="1"/>
    <col min="8" max="8" width="21.85546875" style="22" bestFit="1" customWidth="1"/>
    <col min="9" max="16384" width="11.42578125" style="22"/>
  </cols>
  <sheetData>
    <row r="1" spans="1:8" x14ac:dyDescent="0.2">
      <c r="B1" s="23"/>
    </row>
    <row r="2" spans="1:8" x14ac:dyDescent="0.2">
      <c r="B2" s="23"/>
    </row>
    <row r="7" spans="1:8" x14ac:dyDescent="0.2">
      <c r="A7" s="22" t="s">
        <v>48</v>
      </c>
      <c r="B7" s="22" t="s">
        <v>49</v>
      </c>
      <c r="C7" s="22" t="s">
        <v>50</v>
      </c>
      <c r="D7" s="22" t="s">
        <v>51</v>
      </c>
      <c r="E7" s="22" t="s">
        <v>52</v>
      </c>
      <c r="F7" s="22" t="s">
        <v>53</v>
      </c>
      <c r="G7" s="22" t="s">
        <v>58</v>
      </c>
      <c r="H7" s="22" t="s">
        <v>61</v>
      </c>
    </row>
    <row r="8" spans="1:8" x14ac:dyDescent="0.2">
      <c r="A8" s="22" t="s">
        <v>56</v>
      </c>
      <c r="B8" s="22" t="s">
        <v>37</v>
      </c>
      <c r="C8" s="22" t="s">
        <v>85</v>
      </c>
      <c r="D8" s="22" t="s">
        <v>38</v>
      </c>
      <c r="E8" s="24" t="s">
        <v>81</v>
      </c>
      <c r="F8" s="22" t="s">
        <v>46</v>
      </c>
      <c r="G8" s="22" t="s">
        <v>131</v>
      </c>
      <c r="H8" s="22" t="s">
        <v>69</v>
      </c>
    </row>
    <row r="9" spans="1:8" x14ac:dyDescent="0.2">
      <c r="A9" s="25" t="s">
        <v>43</v>
      </c>
      <c r="B9" s="25" t="s">
        <v>41</v>
      </c>
      <c r="C9" s="22" t="s">
        <v>21</v>
      </c>
      <c r="D9" s="22" t="s">
        <v>45</v>
      </c>
      <c r="E9" s="24" t="s">
        <v>24</v>
      </c>
      <c r="F9" s="22" t="s">
        <v>40</v>
      </c>
      <c r="G9" s="22" t="s">
        <v>132</v>
      </c>
      <c r="H9" s="22" t="s">
        <v>88</v>
      </c>
    </row>
    <row r="10" spans="1:8" x14ac:dyDescent="0.2">
      <c r="A10" s="25" t="s">
        <v>55</v>
      </c>
      <c r="B10" s="25" t="s">
        <v>44</v>
      </c>
      <c r="C10" s="22" t="s">
        <v>59</v>
      </c>
      <c r="D10" s="22" t="s">
        <v>75</v>
      </c>
      <c r="E10" s="24" t="s">
        <v>39</v>
      </c>
      <c r="F10" s="22" t="s">
        <v>42</v>
      </c>
      <c r="H10" s="22" t="s">
        <v>62</v>
      </c>
    </row>
    <row r="11" spans="1:8" x14ac:dyDescent="0.2">
      <c r="A11" s="25"/>
      <c r="B11" s="25"/>
      <c r="C11" s="22" t="s">
        <v>47</v>
      </c>
      <c r="D11" s="22" t="s">
        <v>31</v>
      </c>
      <c r="E11" s="24" t="s">
        <v>34</v>
      </c>
      <c r="H11" s="22" t="s">
        <v>87</v>
      </c>
    </row>
    <row r="12" spans="1:8" x14ac:dyDescent="0.2">
      <c r="A12" s="25"/>
      <c r="B12" s="25"/>
      <c r="C12" s="22" t="s">
        <v>33</v>
      </c>
      <c r="E12" s="24" t="s">
        <v>35</v>
      </c>
      <c r="H12" s="22" t="s">
        <v>86</v>
      </c>
    </row>
    <row r="13" spans="1:8" x14ac:dyDescent="0.2">
      <c r="C13" s="22" t="s">
        <v>22</v>
      </c>
      <c r="E13" s="24" t="s">
        <v>23</v>
      </c>
      <c r="H13" s="22" t="s">
        <v>78</v>
      </c>
    </row>
    <row r="14" spans="1:8" x14ac:dyDescent="0.2">
      <c r="C14" s="22" t="s">
        <v>60</v>
      </c>
      <c r="H14" s="22" t="s">
        <v>77</v>
      </c>
    </row>
    <row r="15" spans="1:8" x14ac:dyDescent="0.2">
      <c r="H15" s="22" t="s">
        <v>63</v>
      </c>
    </row>
    <row r="16" spans="1:8" x14ac:dyDescent="0.2">
      <c r="H16" s="22" t="s">
        <v>64</v>
      </c>
    </row>
    <row r="17" spans="1:8" x14ac:dyDescent="0.2">
      <c r="H17" s="22" t="s">
        <v>65</v>
      </c>
    </row>
    <row r="18" spans="1:8" x14ac:dyDescent="0.2">
      <c r="H18" s="22" t="s">
        <v>84</v>
      </c>
    </row>
    <row r="25" spans="1:8" x14ac:dyDescent="0.2">
      <c r="A25" t="s">
        <v>121</v>
      </c>
      <c r="B25"/>
      <c r="C25" t="s">
        <v>122</v>
      </c>
      <c r="D25"/>
    </row>
    <row r="26" spans="1:8" x14ac:dyDescent="0.2">
      <c r="A26"/>
      <c r="B26"/>
      <c r="C26"/>
      <c r="D26"/>
    </row>
    <row r="27" spans="1:8" x14ac:dyDescent="0.2">
      <c r="A27">
        <v>3</v>
      </c>
      <c r="B27" t="s">
        <v>123</v>
      </c>
      <c r="C27">
        <v>0.52900000000000003</v>
      </c>
      <c r="D27"/>
    </row>
    <row r="28" spans="1:8" x14ac:dyDescent="0.2">
      <c r="A28">
        <v>4</v>
      </c>
      <c r="B28" t="s">
        <v>124</v>
      </c>
      <c r="C28">
        <v>0.60599999999999998</v>
      </c>
      <c r="D28"/>
    </row>
    <row r="29" spans="1:8" x14ac:dyDescent="0.2">
      <c r="A29">
        <v>5</v>
      </c>
      <c r="B29" t="s">
        <v>124</v>
      </c>
      <c r="C29">
        <v>0.63600000000000001</v>
      </c>
      <c r="D29"/>
    </row>
    <row r="30" spans="1:8" x14ac:dyDescent="0.2">
      <c r="A30">
        <v>6</v>
      </c>
      <c r="B30" t="s">
        <v>124</v>
      </c>
      <c r="C30">
        <v>0.66500000000000004</v>
      </c>
      <c r="D30"/>
    </row>
    <row r="31" spans="1:8" x14ac:dyDescent="0.2">
      <c r="A31">
        <v>7</v>
      </c>
      <c r="B31" t="s">
        <v>125</v>
      </c>
      <c r="C31">
        <v>0.69699999999999995</v>
      </c>
      <c r="D31"/>
    </row>
    <row r="33" spans="3:3" x14ac:dyDescent="0.2">
      <c r="C33" s="22">
        <v>0.35099999999999998</v>
      </c>
    </row>
  </sheetData>
  <sheetProtection algorithmName="SHA-512" hashValue="ni43kaRxGi3s1DZBoaisy088C5fcwVAUiObLPWIwbv3+Q5jnqx6HsiIbsHK3JUh5sakFqYD4PDFvZqovsvk1lg==" saltValue="9eQs8j+676vWWxEMM8D8Tg==" spinCount="100000" sheet="1" selectLockedCells="1" selectUnlockedCells="1"/>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21</vt:i4>
      </vt:variant>
    </vt:vector>
  </HeadingPairs>
  <TitlesOfParts>
    <vt:vector size="25" baseType="lpstr">
      <vt:lpstr>Saisie</vt:lpstr>
      <vt:lpstr>Erreurs</vt:lpstr>
      <vt:lpstr>Exemple</vt:lpstr>
      <vt:lpstr>Constantes</vt:lpstr>
      <vt:lpstr>cat</vt:lpstr>
      <vt:lpstr>com</vt:lpstr>
      <vt:lpstr>CV_PRK</vt:lpstr>
      <vt:lpstr>dep</vt:lpstr>
      <vt:lpstr>div</vt:lpstr>
      <vt:lpstr>Exemple!FAUX_VRAI</vt:lpstr>
      <vt:lpstr>Saisie!FAUX_VRAI</vt:lpstr>
      <vt:lpstr>Exemple!MIK</vt:lpstr>
      <vt:lpstr>Nat.mission</vt:lpstr>
      <vt:lpstr>nature</vt:lpstr>
      <vt:lpstr>Exemple!nbval_date</vt:lpstr>
      <vt:lpstr>Saisie!nbval_date</vt:lpstr>
      <vt:lpstr>Exemple!PRE_NOM</vt:lpstr>
      <vt:lpstr>Saisie!PRE_NOM</vt:lpstr>
      <vt:lpstr>PRK_NF</vt:lpstr>
      <vt:lpstr>reg</vt:lpstr>
      <vt:lpstr>tran</vt:lpstr>
      <vt:lpstr>Exemple!type_N_CV</vt:lpstr>
      <vt:lpstr>type_N_CV</vt:lpstr>
      <vt:lpstr>Exemple!Zone_d_impression</vt:lpstr>
      <vt:lpstr>Saisie!Zone_d_impression</vt:lpstr>
    </vt:vector>
  </TitlesOfParts>
  <Company>DALLOZ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remillieux</dc:creator>
  <cp:lastModifiedBy>Bruno Delahaye</cp:lastModifiedBy>
  <cp:lastPrinted>2024-05-11T16:07:47Z</cp:lastPrinted>
  <dcterms:created xsi:type="dcterms:W3CDTF">2001-01-09T09:48:26Z</dcterms:created>
  <dcterms:modified xsi:type="dcterms:W3CDTF">2024-05-17T08:01:15Z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